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1.1 - Stavební část" sheetId="2" r:id="rId2"/>
    <sheet name="1.2 - Klimatizace" sheetId="3" r:id="rId3"/>
    <sheet name="1.3 - Elektroinstalace" sheetId="4" r:id="rId4"/>
    <sheet name="VRN - Vedlejší a ostatní ..." sheetId="5" r:id="rId5"/>
    <sheet name="Pokyny pro vyplnění" sheetId="6" r:id="rId6"/>
  </sheets>
  <definedNames>
    <definedName name="_xlnm.Print_Area" localSheetId="0">'Rekapitulace zakázky'!$D$4:$AO$36,'Rekapitulace zakázky'!$C$42:$AQ$59</definedName>
    <definedName name="_xlnm.Print_Titles" localSheetId="0">'Rekapitulace zakázky'!$52:$52</definedName>
    <definedName name="_xlnm._FilterDatabase" localSheetId="1" hidden="1">'1.1 - Stavební část'!$C$93:$K$183</definedName>
    <definedName name="_xlnm.Print_Area" localSheetId="1">'1.1 - Stavební část'!$C$4:$J$39,'1.1 - Stavební část'!$C$45:$J$75,'1.1 - Stavební část'!$C$81:$U$183</definedName>
    <definedName name="_xlnm.Print_Titles" localSheetId="1">'1.1 - Stavební část'!$93:$93</definedName>
    <definedName name="_xlnm._FilterDatabase" localSheetId="2" hidden="1">'1.2 - Klimatizace'!$C$80:$K$84</definedName>
    <definedName name="_xlnm.Print_Area" localSheetId="2">'1.2 - Klimatizace'!$C$4:$J$39,'1.2 - Klimatizace'!$C$45:$J$62,'1.2 - Klimatizace'!$C$68:$U$84</definedName>
    <definedName name="_xlnm.Print_Titles" localSheetId="2">'1.2 - Klimatizace'!$80:$80</definedName>
    <definedName name="_xlnm._FilterDatabase" localSheetId="3" hidden="1">'1.3 - Elektroinstalace'!$C$80:$K$84</definedName>
    <definedName name="_xlnm.Print_Area" localSheetId="3">'1.3 - Elektroinstalace'!$C$4:$J$39,'1.3 - Elektroinstalace'!$C$45:$J$62,'1.3 - Elektroinstalace'!$C$68:$U$84</definedName>
    <definedName name="_xlnm.Print_Titles" localSheetId="3">'1.3 - Elektroinstalace'!$80:$80</definedName>
    <definedName name="_xlnm._FilterDatabase" localSheetId="4" hidden="1">'VRN - Vedlejší a ostatní ...'!$C$82:$K$90</definedName>
    <definedName name="_xlnm.Print_Area" localSheetId="4">'VRN - Vedlejší a ostatní ...'!$C$4:$J$39,'VRN - Vedlejší a ostatní ...'!$C$45:$J$64,'VRN - Vedlejší a ostatní ...'!$C$70:$U$90</definedName>
    <definedName name="_xlnm.Print_Titles" localSheetId="4">'VRN - Vedlejší a ostatní ...'!$82:$82</definedName>
  </definedNames>
  <calcPr/>
</workbook>
</file>

<file path=xl/calcChain.xml><?xml version="1.0" encoding="utf-8"?>
<calcChain xmlns="http://schemas.openxmlformats.org/spreadsheetml/2006/main">
  <c i="5" r="J37"/>
  <c r="J36"/>
  <c i="1" r="AY58"/>
  <c i="5" r="J35"/>
  <c i="1" r="AX58"/>
  <c i="5" r="BI90"/>
  <c r="BH90"/>
  <c r="BG90"/>
  <c r="BF90"/>
  <c r="T90"/>
  <c r="T89"/>
  <c r="R90"/>
  <c r="R89"/>
  <c r="P90"/>
  <c r="P89"/>
  <c r="BK90"/>
  <c r="BK89"/>
  <c r="J89"/>
  <c r="J90"/>
  <c r="BE90"/>
  <c r="J63"/>
  <c r="BI88"/>
  <c r="BH88"/>
  <c r="BG88"/>
  <c r="BF88"/>
  <c r="T88"/>
  <c r="T87"/>
  <c r="R88"/>
  <c r="R87"/>
  <c r="P88"/>
  <c r="P87"/>
  <c r="BK88"/>
  <c r="BK87"/>
  <c r="J87"/>
  <c r="J88"/>
  <c r="BE88"/>
  <c r="J62"/>
  <c r="BI86"/>
  <c r="F37"/>
  <c i="1" r="BD58"/>
  <c i="5" r="BH86"/>
  <c r="F36"/>
  <c i="1" r="BC58"/>
  <c i="5" r="BG86"/>
  <c r="F35"/>
  <c i="1" r="BB58"/>
  <c i="5" r="BF86"/>
  <c r="J34"/>
  <c i="1" r="AW58"/>
  <c i="5" r="F34"/>
  <c i="1" r="BA58"/>
  <c i="5" r="T86"/>
  <c r="T85"/>
  <c r="T84"/>
  <c r="T83"/>
  <c r="R86"/>
  <c r="R85"/>
  <c r="R84"/>
  <c r="R83"/>
  <c r="P86"/>
  <c r="P85"/>
  <c r="P84"/>
  <c r="P83"/>
  <c i="1" r="AU58"/>
  <c i="5" r="BK86"/>
  <c r="BK85"/>
  <c r="J85"/>
  <c r="BK84"/>
  <c r="J84"/>
  <c r="BK83"/>
  <c r="J83"/>
  <c r="J59"/>
  <c r="J30"/>
  <c i="1" r="AG58"/>
  <c i="5" r="J86"/>
  <c r="BE86"/>
  <c r="J33"/>
  <c i="1" r="AV58"/>
  <c i="5" r="F33"/>
  <c i="1" r="AZ58"/>
  <c i="5" r="J61"/>
  <c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4" r="J37"/>
  <c r="J36"/>
  <c i="1" r="AY57"/>
  <c i="4" r="J35"/>
  <c i="1" r="AX57"/>
  <c i="4" r="BI84"/>
  <c r="F37"/>
  <c i="1" r="BD57"/>
  <c i="4" r="BH84"/>
  <c r="F36"/>
  <c i="1" r="BC57"/>
  <c i="4" r="BG84"/>
  <c r="F35"/>
  <c i="1" r="BB57"/>
  <c i="4" r="BF84"/>
  <c r="J34"/>
  <c i="1" r="AW57"/>
  <c i="4" r="F34"/>
  <c i="1" r="BA57"/>
  <c i="4" r="T84"/>
  <c r="T83"/>
  <c r="T82"/>
  <c r="T81"/>
  <c r="R84"/>
  <c r="R83"/>
  <c r="R82"/>
  <c r="R81"/>
  <c r="P84"/>
  <c r="P83"/>
  <c r="P82"/>
  <c r="P81"/>
  <c i="1" r="AU57"/>
  <c i="4" r="BK84"/>
  <c r="BK83"/>
  <c r="J83"/>
  <c r="BK82"/>
  <c r="J82"/>
  <c r="BK81"/>
  <c r="J81"/>
  <c r="J59"/>
  <c r="J30"/>
  <c i="1" r="AG57"/>
  <c i="4" r="J84"/>
  <c r="BE84"/>
  <c r="J33"/>
  <c i="1" r="AV57"/>
  <c i="4" r="F33"/>
  <c i="1" r="AZ57"/>
  <c i="4" r="J61"/>
  <c r="J60"/>
  <c r="J77"/>
  <c r="F77"/>
  <c r="F75"/>
  <c r="E73"/>
  <c r="J54"/>
  <c r="F54"/>
  <c r="F52"/>
  <c r="E50"/>
  <c r="J39"/>
  <c r="J24"/>
  <c r="E24"/>
  <c r="J78"/>
  <c r="J55"/>
  <c r="J23"/>
  <c r="J18"/>
  <c r="E18"/>
  <c r="F78"/>
  <c r="F55"/>
  <c r="J17"/>
  <c r="J12"/>
  <c r="J75"/>
  <c r="J52"/>
  <c r="E7"/>
  <c r="E71"/>
  <c r="E48"/>
  <c i="3" r="J37"/>
  <c r="J36"/>
  <c i="1" r="AY56"/>
  <c i="3" r="J35"/>
  <c i="1" r="AX56"/>
  <c i="3" r="BI84"/>
  <c r="F37"/>
  <c i="1" r="BD56"/>
  <c i="3" r="BH84"/>
  <c r="F36"/>
  <c i="1" r="BC56"/>
  <c i="3" r="BG84"/>
  <c r="F35"/>
  <c i="1" r="BB56"/>
  <c i="3" r="BF84"/>
  <c r="J34"/>
  <c i="1" r="AW56"/>
  <c i="3" r="F34"/>
  <c i="1" r="BA56"/>
  <c i="3" r="T84"/>
  <c r="T83"/>
  <c r="T82"/>
  <c r="T81"/>
  <c r="R84"/>
  <c r="R83"/>
  <c r="R82"/>
  <c r="R81"/>
  <c r="P84"/>
  <c r="P83"/>
  <c r="P82"/>
  <c r="P81"/>
  <c i="1" r="AU56"/>
  <c i="3" r="BK84"/>
  <c r="BK83"/>
  <c r="J83"/>
  <c r="BK82"/>
  <c r="J82"/>
  <c r="BK81"/>
  <c r="J81"/>
  <c r="J59"/>
  <c r="J30"/>
  <c i="1" r="AG56"/>
  <c i="3" r="J84"/>
  <c r="BE84"/>
  <c r="J33"/>
  <c i="1" r="AV56"/>
  <c i="3" r="F33"/>
  <c i="1" r="AZ56"/>
  <c i="3" r="J61"/>
  <c r="J60"/>
  <c r="J77"/>
  <c r="F77"/>
  <c r="F75"/>
  <c r="E73"/>
  <c r="J54"/>
  <c r="F54"/>
  <c r="F52"/>
  <c r="E50"/>
  <c r="J39"/>
  <c r="J24"/>
  <c r="E24"/>
  <c r="J78"/>
  <c r="J55"/>
  <c r="J23"/>
  <c r="J18"/>
  <c r="E18"/>
  <c r="F78"/>
  <c r="F55"/>
  <c r="J17"/>
  <c r="J12"/>
  <c r="J75"/>
  <c r="J52"/>
  <c r="E7"/>
  <c r="E71"/>
  <c r="E48"/>
  <c i="2" r="J37"/>
  <c r="J36"/>
  <c i="1" r="AY55"/>
  <c i="2" r="J35"/>
  <c i="1" r="AX55"/>
  <c i="2"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T174"/>
  <c r="R175"/>
  <c r="R174"/>
  <c r="P175"/>
  <c r="P174"/>
  <c r="BK175"/>
  <c r="BK174"/>
  <c r="J174"/>
  <c r="J175"/>
  <c r="BE175"/>
  <c r="J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73"/>
  <c r="BI164"/>
  <c r="BH164"/>
  <c r="BG164"/>
  <c r="BF164"/>
  <c r="T164"/>
  <c r="T163"/>
  <c r="R164"/>
  <c r="R163"/>
  <c r="P164"/>
  <c r="P163"/>
  <c r="BK164"/>
  <c r="BK163"/>
  <c r="J163"/>
  <c r="J164"/>
  <c r="BE164"/>
  <c r="J72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T155"/>
  <c r="R156"/>
  <c r="R155"/>
  <c r="P156"/>
  <c r="P155"/>
  <c r="BK156"/>
  <c r="BK155"/>
  <c r="J155"/>
  <c r="J156"/>
  <c r="BE156"/>
  <c r="J71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70"/>
  <c r="BI144"/>
  <c r="BH144"/>
  <c r="BG144"/>
  <c r="BF144"/>
  <c r="T144"/>
  <c r="T143"/>
  <c r="T142"/>
  <c r="R144"/>
  <c r="R143"/>
  <c r="R142"/>
  <c r="P144"/>
  <c r="P143"/>
  <c r="P142"/>
  <c r="BK144"/>
  <c r="BK143"/>
  <c r="J143"/>
  <c r="BK142"/>
  <c r="J142"/>
  <c r="J144"/>
  <c r="BE144"/>
  <c r="J69"/>
  <c r="J68"/>
  <c r="BI141"/>
  <c r="BH141"/>
  <c r="BG141"/>
  <c r="BF141"/>
  <c r="T141"/>
  <c r="T140"/>
  <c r="R141"/>
  <c r="R140"/>
  <c r="P141"/>
  <c r="P140"/>
  <c r="BK141"/>
  <c r="BK140"/>
  <c r="J140"/>
  <c r="J141"/>
  <c r="BE141"/>
  <c r="J67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T124"/>
  <c r="R125"/>
  <c r="R124"/>
  <c r="P125"/>
  <c r="P124"/>
  <c r="BK125"/>
  <c r="BK124"/>
  <c r="J124"/>
  <c r="J125"/>
  <c r="BE125"/>
  <c r="J66"/>
  <c r="BI120"/>
  <c r="BH120"/>
  <c r="BG120"/>
  <c r="BF120"/>
  <c r="T120"/>
  <c r="T119"/>
  <c r="R120"/>
  <c r="R119"/>
  <c r="P120"/>
  <c r="P119"/>
  <c r="BK120"/>
  <c r="BK119"/>
  <c r="J119"/>
  <c r="J120"/>
  <c r="BE120"/>
  <c r="J65"/>
  <c r="BI117"/>
  <c r="BH117"/>
  <c r="BG117"/>
  <c r="BF117"/>
  <c r="T117"/>
  <c r="T116"/>
  <c r="R117"/>
  <c r="R116"/>
  <c r="P117"/>
  <c r="P116"/>
  <c r="BK117"/>
  <c r="BK116"/>
  <c r="J116"/>
  <c r="J117"/>
  <c r="BE117"/>
  <c r="J64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4"/>
  <c r="BH104"/>
  <c r="BG104"/>
  <c r="BF104"/>
  <c r="T104"/>
  <c r="T103"/>
  <c r="R104"/>
  <c r="R103"/>
  <c r="P104"/>
  <c r="P103"/>
  <c r="BK104"/>
  <c r="BK103"/>
  <c r="J103"/>
  <c r="J104"/>
  <c r="BE104"/>
  <c r="J63"/>
  <c r="BI100"/>
  <c r="BH100"/>
  <c r="BG100"/>
  <c r="BF100"/>
  <c r="T100"/>
  <c r="T99"/>
  <c r="R100"/>
  <c r="R99"/>
  <c r="P100"/>
  <c r="P99"/>
  <c r="BK100"/>
  <c r="BK99"/>
  <c r="J99"/>
  <c r="J100"/>
  <c r="BE100"/>
  <c r="J62"/>
  <c r="BI97"/>
  <c r="F37"/>
  <c i="1" r="BD55"/>
  <c i="2" r="BH97"/>
  <c r="F36"/>
  <c i="1" r="BC55"/>
  <c i="2" r="BG97"/>
  <c r="F35"/>
  <c i="1" r="BB55"/>
  <c i="2" r="BF97"/>
  <c r="J34"/>
  <c i="1" r="AW55"/>
  <c i="2" r="F34"/>
  <c i="1" r="BA55"/>
  <c i="2" r="T97"/>
  <c r="T96"/>
  <c r="T95"/>
  <c r="T94"/>
  <c r="R97"/>
  <c r="R96"/>
  <c r="R95"/>
  <c r="R94"/>
  <c r="P97"/>
  <c r="P96"/>
  <c r="P95"/>
  <c r="P94"/>
  <c i="1" r="AU55"/>
  <c i="2" r="BK97"/>
  <c r="BK96"/>
  <c r="J96"/>
  <c r="BK95"/>
  <c r="J95"/>
  <c r="BK94"/>
  <c r="J94"/>
  <c r="J59"/>
  <c r="J30"/>
  <c i="1" r="AG55"/>
  <c i="2" r="J97"/>
  <c r="BE97"/>
  <c r="J33"/>
  <c i="1" r="AV55"/>
  <c i="2" r="F33"/>
  <c i="1" r="AZ55"/>
  <c i="2" r="J61"/>
  <c r="J60"/>
  <c r="J91"/>
  <c r="J90"/>
  <c r="F90"/>
  <c r="F88"/>
  <c r="E86"/>
  <c r="J55"/>
  <c r="J54"/>
  <c r="F54"/>
  <c r="F52"/>
  <c r="E50"/>
  <c r="J39"/>
  <c r="J18"/>
  <c r="E18"/>
  <c r="F91"/>
  <c r="F55"/>
  <c r="J17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<sst xmlns="http://schemas.openxmlformats.org/spreadsheetml/2006/main">
  <si>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</si>
  <si>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</si>
  <si>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</si>
  <si>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</si>
  <si>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</si>
  <si>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{fdd28274-660c-4b8b-8c97-9ef211dc1dba}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</si>
  <si>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</si>
  <si>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</si>
  <si>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</si>
  <si>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</si>
  <si>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</si>
  <si>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</si>
  <si>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</si>
  <si>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</si>
  <si>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THKUNVC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</si>
  <si>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</si>
  <si>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</si>
  <si>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Univerzita HK - budova S, na úrovni I.NP - stavební úpravy pro instalaci výpočetního clusteru v m.č. C1.040</t>
  </si>
  <si>
    <t>KSO:</t>
  </si>
  <si>
    <t/>
  </si>
  <si>
    <t>CC-CZ:</t>
  </si>
  <si>
    <t>Místo:</t>
  </si>
  <si>
    <t>Hradec Králové</t>
  </si>
  <si>
    <t>Datum:</t>
  </si>
  <si>
    <t>6. 11. 2019</t>
  </si>
  <si>
    <t>Zadavatel:</t>
  </si>
  <si>
    <t>IČ:</t>
  </si>
  <si>
    <t>Univerzita Hradec Králové</t>
  </si>
  <si>
    <t>DIČ:</t>
  </si>
  <si>
    <t>Uchazeč:</t>
  </si>
  <si>
    <t>Vyplň údaj</t>
  </si>
  <si>
    <t>Projektant:</t>
  </si>
  <si>
    <t>45574065</t>
  </si>
  <si>
    <t>Ing. Petr Tuček, Červený Kostelec</t>
  </si>
  <si>
    <t>True</t>
  </si>
  <si>
    <t>Zpracovatel:</t>
  </si>
  <si>
    <t>Jan Krčmář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</si>
  <si>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</si>
  <si>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</si>
  <si>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</si>
  <si>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</si>
  <si>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</si>
  <si>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</si>
  <si>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</si>
  <si>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</si>
  <si>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</si>
  <si>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</si>
  <si>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</si>
  <si>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</si>
  <si>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</si>
  <si>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</si>
  <si>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</si>
  <si>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</si>
  <si>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</si>
  <si>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</si>
  <si>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</si>
  <si>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</si>
  <si>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</si>
  <si>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</si>
  <si>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</si>
  <si>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</si>
  <si>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</si>
  <si>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</si>
  <si>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</si>
  <si>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</si>
  <si>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</si>
  <si>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</si>
  <si>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</si>
  <si>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</si>
  <si>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</si>
  <si>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</si>
  <si>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</si>
  <si>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</si>
  <si>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</si>
  <si>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</si>
  <si>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</si>
  <si>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</si>
  <si>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</si>
  <si>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</si>
  <si>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Stavební část</t>
  </si>
  <si>
    <t>STA</t>
  </si>
  <si>
    <t>1</t>
  </si>
  <si>
    <t>{7766c560-4b2d-4cf5-8f99-f8c25f5b9998}</t>
  </si>
  <si>
    <t>2</t>
  </si>
  <si>
    <t>1.2</t>
  </si>
  <si>
    <t>Klimatizace</t>
  </si>
  <si>
    <t>{ff5cb6b3-2ed2-447c-a17c-dc2ecc99ff90}</t>
  </si>
  <si>
    <t>1.3</t>
  </si>
  <si>
    <t>Elektroinstalace</t>
  </si>
  <si>
    <t>{820af17d-f35e-4b56-9e00-319b40b9db5e}</t>
  </si>
  <si>
    <t>VRN</t>
  </si>
  <si>
    <t>Vedlejší a ostatní náklady</t>
  </si>
  <si>
    <t>{e08bf71f-384c-43c4-b63f-5b2f77f9ecc8}</t>
  </si>
  <si>
    <t>802 23</t>
  </si>
  <si>
    <t>KRYCÍ LIST SOUPISU PRACÍ</t>
  </si>
  <si>
    <t>Objekt:</t>
  </si>
  <si>
    <t>1.1 -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</si>
  <si>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</si>
  <si>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</si>
  <si>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</si>
  <si>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</si>
  <si>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</si>
  <si>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</si>
  <si>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</si>
  <si>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</si>
  <si>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</si>
  <si>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</si>
  <si>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</si>
  <si>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99 - Přesun hmot</t>
  </si>
  <si>
    <t>PSV - Práce a dodávky PSV</t>
  </si>
  <si>
    <t xml:space="preserve">    713 - Izolace tepelné</t>
  </si>
  <si>
    <t xml:space="preserve">    722 - Zdravotechnika - vnitřní vodovod</t>
  </si>
  <si>
    <t xml:space="preserve">    763 - Konstrukce suché výstavby</t>
  </si>
  <si>
    <t xml:space="preserve">    764 - Konstrukce klempířské</t>
  </si>
  <si>
    <t xml:space="preserve">    767 - Konstrukce zámečnické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</si>
  <si>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</si>
  <si>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</si>
  <si>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</si>
  <si>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</si>
  <si>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</si>
  <si>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</si>
  <si>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</si>
  <si>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</si>
  <si>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</si>
  <si>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</si>
  <si>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</si>
  <si>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</si>
  <si>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</si>
  <si>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</si>
  <si>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</si>
  <si>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</si>
  <si>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</si>
  <si>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</si>
  <si>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</si>
  <si>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</si>
  <si>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310237241</t>
  </si>
  <si>
    <t>Zazdívka otvorů ve zdivu nadzákladovém cihlami pálenými plochy přes 0,09 m2 do 0,25 m2, ve zdi tl. do 300 mm</t>
  </si>
  <si>
    <t>kus</t>
  </si>
  <si>
    <t>CS ÚRS 2019 02</t>
  </si>
  <si>
    <t>4</t>
  </si>
  <si>
    <t>712071204</t>
  </si>
  <si>
    <t>VV</t>
  </si>
  <si>
    <t xml:space="preserve">"C1.040 - otvor 600x600mm pro nové potrubí v ŽB stěně - zpětné obezdění potrubí"    1</t>
  </si>
  <si>
    <t>Vodorovné konstrukce</t>
  </si>
  <si>
    <t>411236221</t>
  </si>
  <si>
    <t>Zazdívka otvorů v klenbách cihlami pálenými včetně bednění a odbednění plochy přes 0,0225 m2 do 0,09 m2, tl. přes 150 do 300 mm</t>
  </si>
  <si>
    <t>465800740</t>
  </si>
  <si>
    <t>"porovnávací položka pro zpětnou zazdívku otvorů (obetonávku potrubí ) :"</t>
  </si>
  <si>
    <t xml:space="preserve">"Š10 - otvor ve stávajícím stropě nad 4.NP pro nové potrubí klimatizace"   1</t>
  </si>
  <si>
    <t>6</t>
  </si>
  <si>
    <t>Úpravy povrchů, podlahy a osazování výplní</t>
  </si>
  <si>
    <t>612325223</t>
  </si>
  <si>
    <t>Vápenocementová omítka jednotlivých malých ploch štuková na stěnách, plochy jednotlivě přes 0,25 do 1 m2</t>
  </si>
  <si>
    <t>2138149714</t>
  </si>
  <si>
    <t>"zpětné doplnění omítek :"</t>
  </si>
  <si>
    <t xml:space="preserve">"C2.061,C3.037,C4.053a - nové montážní otvory ve stěnách"    3*2</t>
  </si>
  <si>
    <t xml:space="preserve">"C1.040 - otvor pro nové potrubí v ŽB stěně"    1</t>
  </si>
  <si>
    <t>Součet</t>
  </si>
  <si>
    <t>619991001</t>
  </si>
  <si>
    <t>Zakrytí vnitřních ploch před znečištěním včetně pozdějšího odkrytí podlah fólií přilepenou lepící páskou</t>
  </si>
  <si>
    <t>m2</t>
  </si>
  <si>
    <t>-867598105</t>
  </si>
  <si>
    <t>"zakrývání stávajících podlah - předpokládaný rozsah práce !"</t>
  </si>
  <si>
    <t xml:space="preserve">"C2.061,C3.037,C4.053a "   2*2,42*3,0+2,42*2,1</t>
  </si>
  <si>
    <t xml:space="preserve">"C1.040 - část stěny s novým otvorem pro nové potrubí v ŽB stěně"   3,0*2,0</t>
  </si>
  <si>
    <t>5</t>
  </si>
  <si>
    <t>619991011</t>
  </si>
  <si>
    <t>Zakrytí vnitřních ploch před znečištěním včetně pozdějšího odkrytí konstrukcí a prvků obalením fólií a přelepením páskou</t>
  </si>
  <si>
    <t>-415398500</t>
  </si>
  <si>
    <t xml:space="preserve">"zákrývání stávajících konstrukcí - předpokládaná práce a její rozsah !"    50,0</t>
  </si>
  <si>
    <t>9</t>
  </si>
  <si>
    <t>Ostatní konstrukce a práce, bourání</t>
  </si>
  <si>
    <t>952902021</t>
  </si>
  <si>
    <t>Čištění budov při provádění oprav a udržovacích prací podlah hladkých zametením</t>
  </si>
  <si>
    <t>-509980433</t>
  </si>
  <si>
    <t xml:space="preserve">"průběžné zametání podlah (předpokládaný rozsah práce !)"     3*40,0</t>
  </si>
  <si>
    <t>94</t>
  </si>
  <si>
    <t>Lešení a stavební výtahy</t>
  </si>
  <si>
    <t>7</t>
  </si>
  <si>
    <t>949101111</t>
  </si>
  <si>
    <t>Lešení pomocné pracovní pro objekty pozemních staveb pro zatížení do 150 kg/m2, o výšce lešeňové podlahy do 1,9 m</t>
  </si>
  <si>
    <t>1620198452</t>
  </si>
  <si>
    <t xml:space="preserve">"C2.061,C3.037,C4.053a - pro nové montážní otvory ve stěnách"    3*1,5*1,5</t>
  </si>
  <si>
    <t xml:space="preserve">"C1.040 - pro otvor pro nové potrubí v ŽB stěně a pro nové potrubí pro odvod kondenzátu"    1,5*1,5+14,0*1,5</t>
  </si>
  <si>
    <t>96</t>
  </si>
  <si>
    <t>Bourání konstrukcí</t>
  </si>
  <si>
    <t>8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</si>
  <si>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</si>
  <si>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</si>
  <si>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1692067366</t>
  </si>
  <si>
    <t xml:space="preserve">"C2.061,C3.037,C4.053a - nové montážní otvory ve stěnách"    0,15*(3*2*4*0,6)</t>
  </si>
  <si>
    <t>967041112</t>
  </si>
  <si>
    <t>Přisekání (špicování) rovných ostění v betonu po hrubém vybourání otvorů bez odstupu</t>
  </si>
  <si>
    <t>-1364194033</t>
  </si>
  <si>
    <t xml:space="preserve">"C1.040 - otvor pro nové potrubí v ŽB stěně"    0,18*4*0,6</t>
  </si>
  <si>
    <t>10</t>
  </si>
  <si>
    <t>971033531</t>
  </si>
  <si>
    <t>Vybourání otvorů ve zdivu základovém nebo nadzákladovém z cihel, tvárnic, příčkovek z cihel pálených na maltu vápennou nebo vápenocementovou plochy do 1 m2, tl. do 150 mm</t>
  </si>
  <si>
    <t>489140774</t>
  </si>
  <si>
    <t xml:space="preserve">"C2.061,C3.037,C4.053a - nové montážní otvory ve stěnách"    3*2*0,6*0,6</t>
  </si>
  <si>
    <t>11</t>
  </si>
  <si>
    <t>971052551</t>
  </si>
  <si>
    <t>Vybourání a prorážení otvorů v železobetonových příčkách a zdech základových nebo nadzákladových, plochy do 1 m2, tl. do 600 mm</t>
  </si>
  <si>
    <t>m3</t>
  </si>
  <si>
    <t>-1867759773</t>
  </si>
  <si>
    <t xml:space="preserve">"C1.040 - otvor pro nové potrubí v ŽB stěně"    0,6*0,6*0,18</t>
  </si>
  <si>
    <t>12</t>
  </si>
  <si>
    <t>972054242x</t>
  </si>
  <si>
    <t>Vybourání otvorů ve stropech nebo klenbách železobetonových bez odstranění podlahy a násypu, plochy do 0,09 m2, tl. do 300 mm</t>
  </si>
  <si>
    <t>-1506081598</t>
  </si>
  <si>
    <t>13</t>
  </si>
  <si>
    <t>997013213</t>
  </si>
  <si>
    <t>Vnitrostaveništní doprava suti a vybouraných hmot vodorovně do 50 m svisle ručně pro budovy a haly výšky přes 9 do 12 m</t>
  </si>
  <si>
    <t>t</t>
  </si>
  <si>
    <t>409268498</t>
  </si>
  <si>
    <t>14</t>
  </si>
  <si>
    <t>997013501</t>
  </si>
  <si>
    <t>Odvoz suti a vybouraných hmot na skládku nebo meziskládku se složením, na vzdálenost do 1 km</t>
  </si>
  <si>
    <t>-1618539042</t>
  </si>
  <si>
    <t>997013509</t>
  </si>
  <si>
    <t>Odvoz suti a vybouraných hmot na skládku nebo meziskládku se složením, na vzdálenost Příplatek k ceně za každý další i započatý 1 km přes 1 km</t>
  </si>
  <si>
    <t>1635952344</t>
  </si>
  <si>
    <t>0,951*(10-1)</t>
  </si>
  <si>
    <t>16</t>
  </si>
  <si>
    <t>997013803</t>
  </si>
  <si>
    <t>Poplatek za uložení stavebního odpadu na skládce (skládkovné) cihelného zatříděného do Katalogu odpadů pod kódem 170 102</t>
  </si>
  <si>
    <t>-1335228233</t>
  </si>
  <si>
    <t>99</t>
  </si>
  <si>
    <t>Přesun hmot</t>
  </si>
  <si>
    <t>17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</si>
  <si>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</si>
  <si>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</si>
  <si>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1131992983</t>
  </si>
  <si>
    <t>PSV</t>
  </si>
  <si>
    <t>Práce a dodávky PSV</t>
  </si>
  <si>
    <t>713</t>
  </si>
  <si>
    <t>Izolace tepelné</t>
  </si>
  <si>
    <t>18</t>
  </si>
  <si>
    <t>7131208131x</t>
  </si>
  <si>
    <t>Kompletní provedení úpravy stávajícího zateplení stropní konstrukce v půdě šikmé střechy vyvolané zřízením prostupu pro nové potrubí klimatizace (původní skladba IF.37 : difůzní folie + minerální izolace tl 2x 120mm + parozábrana) :_x000d_
- dmtž části skladby a po zřízení prostupu a osazení potrubí zpětné doplnění skladby vč. provedení potřebných úprav a utěsnění u potrubí. Součástí položky jsou i veškeré přesuny hmot a sutí a jejich likvidace.</t>
  </si>
  <si>
    <t>687144668</t>
  </si>
  <si>
    <t>722</t>
  </si>
  <si>
    <t>Zdravotechnika - vnitřní vodovod</t>
  </si>
  <si>
    <t>19</t>
  </si>
  <si>
    <t>722171934</t>
  </si>
  <si>
    <t>Výměna trubky, tvarovky, vsazení odbočky na rozvodech vody z plastů D přes 25 do 32 mm</t>
  </si>
  <si>
    <t>-691946128</t>
  </si>
  <si>
    <t xml:space="preserve">"nové potrubí pro odvod kondenzátu - porovnávací položka napojení nového potrubí do stávajícího"    2</t>
  </si>
  <si>
    <t>20</t>
  </si>
  <si>
    <t>722174004</t>
  </si>
  <si>
    <t>Potrubí z plastových trubek z polypropylenu (PPR) svařovaných polyfuzně PN 16 (SDR 7,4) D 32 x 4,4</t>
  </si>
  <si>
    <t>m</t>
  </si>
  <si>
    <t>1084270592</t>
  </si>
  <si>
    <t xml:space="preserve">"nové potrubí pro odvod kondenzátu"    4,5+9,0</t>
  </si>
  <si>
    <t>722290226</t>
  </si>
  <si>
    <t>Zkoušky, proplach a desinfekce vodovodního potrubí zkoušky těsnosti vodovodního potrubí závitového do DN 50</t>
  </si>
  <si>
    <t>-1734129963</t>
  </si>
  <si>
    <t>22</t>
  </si>
  <si>
    <t>998722103</t>
  </si>
  <si>
    <t>Přesun hmot pro vnitřní vodovod stanovený z hmotnosti přesunovaného materiálu vodorovná dopravní vzdálenost do 50 m v objektech výšky přes 12 do 24 m</t>
  </si>
  <si>
    <t>-727963912</t>
  </si>
  <si>
    <t>23</t>
  </si>
  <si>
    <t>998722181</t>
  </si>
  <si>
    <t>Přesun hmot pro vnitřní vodovod stanovený z hmotnosti přesunovaného materiálu Příplatek k ceně za přesun prováděný bez použití mechanizace pro jakoukoliv výšku objektu</t>
  </si>
  <si>
    <t>-198204845</t>
  </si>
  <si>
    <t>24</t>
  </si>
  <si>
    <t>998722192</t>
  </si>
  <si>
    <t>Přesun hmot pro vnitřní vodovod stanovený z hmotnosti přesunovaného materiálu Příplatek k ceně za zvětšený přesun přes vymezenou největší dopravní vzdálenost do 100 m</t>
  </si>
  <si>
    <t>-2075310527</t>
  </si>
  <si>
    <t>763</t>
  </si>
  <si>
    <t>Konstrukce suché výstavby</t>
  </si>
  <si>
    <t>25</t>
  </si>
  <si>
    <t>763171113</t>
  </si>
  <si>
    <t>Instalační technika pro konstrukce ze sádrokartonových desek montáž revizních klapek pro příčky nebo předsazené stěny, velikost přes 0,25 do 0,50 m2</t>
  </si>
  <si>
    <t>315872616</t>
  </si>
  <si>
    <t xml:space="preserve">"porovnávací položka pro osazení revizních dvířek do zdiva"    6</t>
  </si>
  <si>
    <t>26</t>
  </si>
  <si>
    <t>M</t>
  </si>
  <si>
    <t>590301661x</t>
  </si>
  <si>
    <t>protipožární revizní dvířka do zdiva GKF US s požární odolností EI45 rozměru 600 x 600 mm s výplní dvířek protipožární SDK o síle 25 mm, pro montáž do zdiva, hliníkový profil s tlačným zámkem pro otevření i zavření.</t>
  </si>
  <si>
    <t>32</t>
  </si>
  <si>
    <t>-498092320</t>
  </si>
  <si>
    <t xml:space="preserve">"2.-4.NP - revizní dvířka do montážních otvorů"    3*2</t>
  </si>
  <si>
    <t>27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</si>
  <si>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</si>
  <si>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</si>
  <si>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906312637</t>
  </si>
  <si>
    <t>28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</si>
  <si>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</si>
  <si>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</si>
  <si>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84177291</t>
  </si>
  <si>
    <t>29</t>
  </si>
  <si>
    <t>998763391</t>
  </si>
  <si>
    <t>Přesun hmot pro konstrukce montované z desek sádrokartonových, sádrovláknitých, cementovláknitých nebo cementových Příplatek k cenám za zvětšený přesun přes vymezenou dopravní vzdálenost do 100 m</t>
  </si>
  <si>
    <t>789998608</t>
  </si>
  <si>
    <t>764</t>
  </si>
  <si>
    <t>Konstrukce klempířské</t>
  </si>
  <si>
    <t>30</t>
  </si>
  <si>
    <t>764305129x</t>
  </si>
  <si>
    <t>Kompletní provedení prostupu stávající plechovou (předzvětralý titanzinek) krytinou a bedněním střechy z OSB desek (tl. 24mm) pro nové potrubí klimatizace (rozměr cca 200x250mm) + následné zpětné doplnění a utěsnění střešní krytiny po osazení nového potrubí. Součástí položky jsou i veškeré přesuny hmot a sutí a jejich likvidace.</t>
  </si>
  <si>
    <t>961475712</t>
  </si>
  <si>
    <t xml:space="preserve">"prostup střešní krytinou pro potrubí klimatizace"   1</t>
  </si>
  <si>
    <t>767</t>
  </si>
  <si>
    <t>Konstrukce zámečnické</t>
  </si>
  <si>
    <t>31</t>
  </si>
  <si>
    <t>76799-01x</t>
  </si>
  <si>
    <t>Kompletní provedení úpravy stávající ocelové zvýšené podlahy v místnosti č.C1.040 : demontáž části stáv. pororoštů + montáž a dodávka nových žárově zinkovaných ocelových konstrukcí + potřebné úpravy a zpětné osazení ocelových poroštů. Provedení dle P.D. vč. spojovacích a kotevních prvků.</t>
  </si>
  <si>
    <t>843948882</t>
  </si>
  <si>
    <t xml:space="preserve">"C1040 - úprava podlahy z pororoštů"   1</t>
  </si>
  <si>
    <t>76799-02x</t>
  </si>
  <si>
    <t>Kompletní provedení úpravy stávající střešní ocelové konstrukce pod VZT jednotku : demontáž části stáv.ocelového zábradlí (dl. cca 300 cm) + montáž a dodávka nových žárově zinkovaných nosných ocelových konstrukcí a ocelových poroštů + zpětná montáž stávajícího zábradlí. Provedení dle P.D. vč. spojovacích a kotevních prvků.</t>
  </si>
  <si>
    <t>2132762306</t>
  </si>
  <si>
    <t xml:space="preserve">"střecha - konzoly pod VZT"   1</t>
  </si>
  <si>
    <t>33</t>
  </si>
  <si>
    <t>998767103</t>
  </si>
  <si>
    <t>Přesun hmot pro zámečnické konstrukce stanovený z hmotnosti přesunovaného materiálu vodorovná dopravní vzdálenost do 50 m v objektech výšky přes 12 do 24 m</t>
  </si>
  <si>
    <t>-746829536</t>
  </si>
  <si>
    <t>34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</si>
  <si>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</si>
  <si>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</si>
  <si>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2033852339</t>
  </si>
  <si>
    <t>35</t>
  </si>
  <si>
    <t>998767192</t>
  </si>
  <si>
    <t>Přesun hmot pro zámečnické konstrukce stanovený z hmotnosti přesunovaného materiálu Příplatek k cenám za zvětšený přesun přes vymezenou největší dopravní vzdálenost do 100 m</t>
  </si>
  <si>
    <t>-499374667</t>
  </si>
  <si>
    <t>784</t>
  </si>
  <si>
    <t>Dokončovací práce - malby a tapety</t>
  </si>
  <si>
    <t>36</t>
  </si>
  <si>
    <t>784111001</t>
  </si>
  <si>
    <t>Oprášení (ometení) podkladu v místnostech výšky do 3,80 m</t>
  </si>
  <si>
    <t>78627314</t>
  </si>
  <si>
    <t>37</t>
  </si>
  <si>
    <t>784161301</t>
  </si>
  <si>
    <t>Lokální vyrovnání podkladu disperzní stěrkou, tloušťky do 3 mm, plochy do 0,1 m2 v místnostech výšky do 3,80 m</t>
  </si>
  <si>
    <t>-1810431945</t>
  </si>
  <si>
    <t xml:space="preserve">"předpokládaná práce a její rozsah !"   10</t>
  </si>
  <si>
    <t>38</t>
  </si>
  <si>
    <t>784181111</t>
  </si>
  <si>
    <t>Penetrace podkladu jednonásobná základní silikátová v místnostech výšky do 3,80 m</t>
  </si>
  <si>
    <t>1126315747</t>
  </si>
  <si>
    <t>39</t>
  </si>
  <si>
    <t>784221101</t>
  </si>
  <si>
    <t>Malby z malířských směsí otěruvzdorných za sucha dvojnásobné, bílé za sucha otěruvzdorné dobře v místnostech výšky do 3,80 m</t>
  </si>
  <si>
    <t>1651148043</t>
  </si>
  <si>
    <t>"předpokládaný rozsah práce !"</t>
  </si>
  <si>
    <t xml:space="preserve">"C2.061,C3.037,C4.053a - stěny s novými montážní otvory"   2*2,42*3,6+2,42*3,3</t>
  </si>
  <si>
    <t xml:space="preserve">"C1.040 - část stěny s novým otvorem pro nové potrubí v ŽB stěně"   2,0*3,82</t>
  </si>
  <si>
    <t>1.2 - Klimatizace</t>
  </si>
  <si>
    <t xml:space="preserve">    751 - Vzduchotechnika</t>
  </si>
  <si>
    <t>751</t>
  </si>
  <si>
    <t>Vzduchotechnika</t>
  </si>
  <si>
    <t>75199-01x</t>
  </si>
  <si>
    <t>Klimatizace - dle samostatného rozpočtu.</t>
  </si>
  <si>
    <t>soub</t>
  </si>
  <si>
    <t>-759178036</t>
  </si>
  <si>
    <t>1.3 - Elektroinstalace</t>
  </si>
  <si>
    <t xml:space="preserve">    741 - Elektroinstalace</t>
  </si>
  <si>
    <t>741</t>
  </si>
  <si>
    <t>741-01x</t>
  </si>
  <si>
    <t>Elektroinstalace - dle samostatného rozpočtu.</t>
  </si>
  <si>
    <t>1161244459</t>
  </si>
  <si>
    <t>VRN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</si>
  <si>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</si>
  <si>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</si>
  <si>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</si>
  <si>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</si>
  <si>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</si>
  <si>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</si>
  <si>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</si>
  <si>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VRN1-04</t>
  </si>
  <si>
    <t>Vyhotovení projektové dokumentace skutečného provedení stavby</t>
  </si>
  <si>
    <t>1024</t>
  </si>
  <si>
    <t>1740579166</t>
  </si>
  <si>
    <t>VRN3</t>
  </si>
  <si>
    <t>Zařízení staveniště</t>
  </si>
  <si>
    <t>VRN3-01</t>
  </si>
  <si>
    <t xml:space="preserve">Zařízení staveniště </t>
  </si>
  <si>
    <t>-552454632</t>
  </si>
  <si>
    <t>VRN7</t>
  </si>
  <si>
    <t>Provozní vlivy</t>
  </si>
  <si>
    <t>VRN7-01</t>
  </si>
  <si>
    <t>Provoz investora</t>
  </si>
  <si>
    <t>-338142123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</si>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</sst>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THKUNVC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Univerzita HK - budova S, na úrovni I.NP - stavební úpravy pro instalaci výpočetního clusteru v m.č. C1.040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Hradec Králové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6. 11. 2019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7.9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Univerzita Hradec Králové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Petr Tuček, Červený Kostelec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>Jan Krčmář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'1.1 -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'1.1 - Stavební část'!P94</f>
        <v>0</v>
      </c>
      <c r="AV55" s="121">
        <f>'1.1 - Stavební část'!J33</f>
        <v>0</v>
      </c>
      <c r="AW55" s="121">
        <f>'1.1 - Stavební část'!J34</f>
        <v>0</v>
      </c>
      <c r="AX55" s="121">
        <f>'1.1 - Stavební část'!J35</f>
        <v>0</v>
      </c>
      <c r="AY55" s="121">
        <f>'1.1 - Stavební část'!J36</f>
        <v>0</v>
      </c>
      <c r="AZ55" s="121">
        <f>'1.1 - Stavební část'!F33</f>
        <v>0</v>
      </c>
      <c r="BA55" s="121">
        <f>'1.1 - Stavební část'!F34</f>
        <v>0</v>
      </c>
      <c r="BB55" s="121">
        <f>'1.1 - Stavební část'!F35</f>
        <v>0</v>
      </c>
      <c r="BC55" s="121">
        <f>'1.1 - Stavební část'!F36</f>
        <v>0</v>
      </c>
      <c r="BD55" s="123">
        <f>'1.1 - Stavební část'!F37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'1.2 - Klimatizace'!J30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'1.2 - Klimatizace'!P81</f>
        <v>0</v>
      </c>
      <c r="AV56" s="121">
        <f>'1.2 - Klimatizace'!J33</f>
        <v>0</v>
      </c>
      <c r="AW56" s="121">
        <f>'1.2 - Klimatizace'!J34</f>
        <v>0</v>
      </c>
      <c r="AX56" s="121">
        <f>'1.2 - Klimatizace'!J35</f>
        <v>0</v>
      </c>
      <c r="AY56" s="121">
        <f>'1.2 - Klimatizace'!J36</f>
        <v>0</v>
      </c>
      <c r="AZ56" s="121">
        <f>'1.2 - Klimatizace'!F33</f>
        <v>0</v>
      </c>
      <c r="BA56" s="121">
        <f>'1.2 - Klimatizace'!F34</f>
        <v>0</v>
      </c>
      <c r="BB56" s="121">
        <f>'1.2 - Klimatizace'!F35</f>
        <v>0</v>
      </c>
      <c r="BC56" s="121">
        <f>'1.2 - Klimatizace'!F36</f>
        <v>0</v>
      </c>
      <c r="BD56" s="123">
        <f>'1.2 - Klimatizace'!F37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'1.3 - Elektroinstalace'!J30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'1.3 - Elektroinstalace'!P81</f>
        <v>0</v>
      </c>
      <c r="AV57" s="121">
        <f>'1.3 - Elektroinstalace'!J33</f>
        <v>0</v>
      </c>
      <c r="AW57" s="121">
        <f>'1.3 - Elektroinstalace'!J34</f>
        <v>0</v>
      </c>
      <c r="AX57" s="121">
        <f>'1.3 - Elektroinstalace'!J35</f>
        <v>0</v>
      </c>
      <c r="AY57" s="121">
        <f>'1.3 - Elektroinstalace'!J36</f>
        <v>0</v>
      </c>
      <c r="AZ57" s="121">
        <f>'1.3 - Elektroinstalace'!F33</f>
        <v>0</v>
      </c>
      <c r="BA57" s="121">
        <f>'1.3 - Elektroinstalace'!F34</f>
        <v>0</v>
      </c>
      <c r="BB57" s="121">
        <f>'1.3 - Elektroinstalace'!F35</f>
        <v>0</v>
      </c>
      <c r="BC57" s="121">
        <f>'1.3 - Elektroinstalace'!F36</f>
        <v>0</v>
      </c>
      <c r="BD57" s="123">
        <f>'1.3 - Elektroinstalace'!F37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16.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'VRN - Vedlejší a ostatní 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5">
        <v>0</v>
      </c>
      <c r="AT58" s="126">
        <f>ROUND(SUM(AV58:AW58),2)</f>
        <v>0</v>
      </c>
      <c r="AU58" s="127">
        <f>'VRN - Vedlejší a ostatní ...'!P83</f>
        <v>0</v>
      </c>
      <c r="AV58" s="126">
        <f>'VRN - Vedlejší a ostatní ...'!J33</f>
        <v>0</v>
      </c>
      <c r="AW58" s="126">
        <f>'VRN - Vedlejší a ostatní ...'!J34</f>
        <v>0</v>
      </c>
      <c r="AX58" s="126">
        <f>'VRN - Vedlejší a ostatní ...'!J35</f>
        <v>0</v>
      </c>
      <c r="AY58" s="126">
        <f>'VRN - Vedlejší a ostatní ...'!J36</f>
        <v>0</v>
      </c>
      <c r="AZ58" s="126">
        <f>'VRN - Vedlejší a ostatní ...'!F33</f>
        <v>0</v>
      </c>
      <c r="BA58" s="126">
        <f>'VRN - Vedlejší a ostatní ...'!F34</f>
        <v>0</v>
      </c>
      <c r="BB58" s="126">
        <f>'VRN - Vedlejší a ostatní ...'!F35</f>
        <v>0</v>
      </c>
      <c r="BC58" s="126">
        <f>'VRN - Vedlejší a ostatní ...'!F36</f>
        <v>0</v>
      </c>
      <c r="BD58" s="128">
        <f>'VRN - Vedlejší a ostatní ...'!F37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93</v>
      </c>
      <c r="CM58" s="124" t="s">
        <v>83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azdG2CUZooNG+PEr0SY7jAJcPhFLSOXy5TjczXdZquER90EpWLvQAbdjB6onXSBl+fEvvkOwmFNJTt11d0ktZw==" hashValue="N5zTLyMs1QsID/j+nH/qqBto7cQJizxv9WRkizIJuzQxQalOW1vt/9I7D6K3SpbXVa03UiaEsOMuirwzV3TrHA==" algorithmName="SHA-512" password="CEF7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</mergeCells>
  <hyperlinks>
    <hyperlink ref="A55" location="'1.1 - Stavební část'!C2" display="/"/>
    <hyperlink ref="A56" location="'1.2 - Klimatizace'!C2" display="/"/>
    <hyperlink ref="A57" location="'1.3 - Elektroinstalace'!C2" display="/"/>
    <hyperlink ref="A58" location="'VR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1.67" style="1" customWidth="1"/>
    <col min="13" max="13" width="10.83" style="1" customWidth="1"/>
    <col min="15" max="15" width="14.17" style="1" customWidth="1"/>
    <col min="16" max="16" width="14.17" style="1" customWidth="1"/>
    <col min="17" max="17" width="14.17" style="1" customWidth="1"/>
    <col min="18" max="18" width="14.17" style="1" customWidth="1"/>
    <col min="19" max="19" width="14.17" style="1" customWidth="1"/>
    <col min="20" max="20" width="14.17" style="1" customWidth="1"/>
    <col min="21" max="21" width="16.33" style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94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zakázky'!K6</f>
        <v>Univerzita HK - budova S, na úrovni I.NP - stavební úpravy pro instalaci výpočetního clusteru v m.č. C1.040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95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96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zakázky'!AN8</f>
        <v>6. 11. 2019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zakázky'!AN13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0"/>
      <c r="G18" s="140"/>
      <c r="H18" s="140"/>
      <c r="I18" s="141" t="s">
        <v>28</v>
      </c>
      <c r="J18" s="34" t="str">
        <f>'Rekapitulace zakázky'!AN14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32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36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1" customHeight="1">
      <c r="A27" s="143"/>
      <c r="B27" s="144"/>
      <c r="C27" s="143"/>
      <c r="D27" s="143"/>
      <c r="E27" s="145" t="s">
        <v>38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ROUND(J94,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ROUND((SUM(BE94:BE183)),  2)</f>
        <v>0</v>
      </c>
      <c r="G33" s="39"/>
      <c r="H33" s="39"/>
      <c r="I33" s="156">
        <v>0.20999999999999999</v>
      </c>
      <c r="J33" s="155">
        <f>ROUND(((SUM(BE94:BE183))*I33),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ROUND((SUM(BF94:BF183)),  2)</f>
        <v>0</v>
      </c>
      <c r="G34" s="39"/>
      <c r="H34" s="39"/>
      <c r="I34" s="156">
        <v>0.14999999999999999</v>
      </c>
      <c r="J34" s="155">
        <f>ROUND(((SUM(BF94:BF183))*I34),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ROUND((SUM(BG94:BG183)),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ROUND((SUM(BH94:BH183)),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ROUND((SUM(BI94:BI183)),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Univerzita HK - budova S, na úrovni I.NP - stavební úpravy pro instalaci výpočetního clusteru v m.č. C1.040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1.1 - Stavební část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Hradec Králové</v>
      </c>
      <c r="G52" s="41"/>
      <c r="H52" s="41"/>
      <c r="I52" s="141" t="s">
        <v>23</v>
      </c>
      <c r="J52" s="73" t="str">
        <f>IF(J12="","",J12)</f>
        <v>6. 11. 2019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7.9" customHeight="1">
      <c r="A54" s="39"/>
      <c r="B54" s="40"/>
      <c r="C54" s="33" t="s">
        <v>25</v>
      </c>
      <c r="D54" s="41"/>
      <c r="E54" s="41"/>
      <c r="F54" s="28" t="str">
        <f>E15</f>
        <v>Univerzita Hradec Králové</v>
      </c>
      <c r="G54" s="41"/>
      <c r="H54" s="41"/>
      <c r="I54" s="141" t="s">
        <v>31</v>
      </c>
      <c r="J54" s="37" t="str">
        <f>E21</f>
        <v>Ing. Petr Tuček, Červený Kostelec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>Jan Krčmář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98</v>
      </c>
      <c r="D57" s="173"/>
      <c r="E57" s="173"/>
      <c r="F57" s="173"/>
      <c r="G57" s="173"/>
      <c r="H57" s="173"/>
      <c r="I57" s="174"/>
      <c r="J57" s="175" t="s">
        <v>99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J94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77"/>
      <c r="C60" s="178"/>
      <c r="D60" s="179" t="s">
        <v>101</v>
      </c>
      <c r="E60" s="180"/>
      <c r="F60" s="180"/>
      <c r="G60" s="180"/>
      <c r="H60" s="180"/>
      <c r="I60" s="181"/>
      <c r="J60" s="182">
        <f>J95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102</v>
      </c>
      <c r="E61" s="187"/>
      <c r="F61" s="187"/>
      <c r="G61" s="187"/>
      <c r="H61" s="187"/>
      <c r="I61" s="188"/>
      <c r="J61" s="189">
        <f>J96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103</v>
      </c>
      <c r="E62" s="187"/>
      <c r="F62" s="187"/>
      <c r="G62" s="187"/>
      <c r="H62" s="187"/>
      <c r="I62" s="188"/>
      <c r="J62" s="189">
        <f>J99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104</v>
      </c>
      <c r="E63" s="187"/>
      <c r="F63" s="187"/>
      <c r="G63" s="187"/>
      <c r="H63" s="187"/>
      <c r="I63" s="188"/>
      <c r="J63" s="189">
        <f>J103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105</v>
      </c>
      <c r="E64" s="187"/>
      <c r="F64" s="187"/>
      <c r="G64" s="187"/>
      <c r="H64" s="187"/>
      <c r="I64" s="188"/>
      <c r="J64" s="189">
        <f>J116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106</v>
      </c>
      <c r="E65" s="187"/>
      <c r="F65" s="187"/>
      <c r="G65" s="187"/>
      <c r="H65" s="187"/>
      <c r="I65" s="188"/>
      <c r="J65" s="189">
        <f>J119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4"/>
      <c r="C66" s="185"/>
      <c r="D66" s="186" t="s">
        <v>107</v>
      </c>
      <c r="E66" s="187"/>
      <c r="F66" s="187"/>
      <c r="G66" s="187"/>
      <c r="H66" s="187"/>
      <c r="I66" s="188"/>
      <c r="J66" s="189">
        <f>J124</f>
        <v>0</v>
      </c>
      <c r="K66" s="185"/>
      <c r="L66" s="19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4"/>
      <c r="C67" s="185"/>
      <c r="D67" s="186" t="s">
        <v>108</v>
      </c>
      <c r="E67" s="187"/>
      <c r="F67" s="187"/>
      <c r="G67" s="187"/>
      <c r="H67" s="187"/>
      <c r="I67" s="188"/>
      <c r="J67" s="189">
        <f>J140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109</v>
      </c>
      <c r="E68" s="180"/>
      <c r="F68" s="180"/>
      <c r="G68" s="180"/>
      <c r="H68" s="180"/>
      <c r="I68" s="181"/>
      <c r="J68" s="182">
        <f>J142</f>
        <v>0</v>
      </c>
      <c r="K68" s="178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4"/>
      <c r="C69" s="185"/>
      <c r="D69" s="186" t="s">
        <v>110</v>
      </c>
      <c r="E69" s="187"/>
      <c r="F69" s="187"/>
      <c r="G69" s="187"/>
      <c r="H69" s="187"/>
      <c r="I69" s="188"/>
      <c r="J69" s="189">
        <f>J143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85"/>
      <c r="D70" s="186" t="s">
        <v>111</v>
      </c>
      <c r="E70" s="187"/>
      <c r="F70" s="187"/>
      <c r="G70" s="187"/>
      <c r="H70" s="187"/>
      <c r="I70" s="188"/>
      <c r="J70" s="189">
        <f>J146</f>
        <v>0</v>
      </c>
      <c r="K70" s="185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85"/>
      <c r="D71" s="186" t="s">
        <v>112</v>
      </c>
      <c r="E71" s="187"/>
      <c r="F71" s="187"/>
      <c r="G71" s="187"/>
      <c r="H71" s="187"/>
      <c r="I71" s="188"/>
      <c r="J71" s="189">
        <f>J155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85"/>
      <c r="D72" s="186" t="s">
        <v>113</v>
      </c>
      <c r="E72" s="187"/>
      <c r="F72" s="187"/>
      <c r="G72" s="187"/>
      <c r="H72" s="187"/>
      <c r="I72" s="188"/>
      <c r="J72" s="189">
        <f>J163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4"/>
      <c r="C73" s="185"/>
      <c r="D73" s="186" t="s">
        <v>114</v>
      </c>
      <c r="E73" s="187"/>
      <c r="F73" s="187"/>
      <c r="G73" s="187"/>
      <c r="H73" s="187"/>
      <c r="I73" s="188"/>
      <c r="J73" s="189">
        <f>J166</f>
        <v>0</v>
      </c>
      <c r="K73" s="185"/>
      <c r="L73" s="19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4"/>
      <c r="C74" s="185"/>
      <c r="D74" s="186" t="s">
        <v>115</v>
      </c>
      <c r="E74" s="187"/>
      <c r="F74" s="187"/>
      <c r="G74" s="187"/>
      <c r="H74" s="187"/>
      <c r="I74" s="188"/>
      <c r="J74" s="189">
        <f>J174</f>
        <v>0</v>
      </c>
      <c r="K74" s="185"/>
      <c r="L74" s="19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167"/>
      <c r="J76" s="61"/>
      <c r="K76" s="6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170"/>
      <c r="J80" s="63"/>
      <c r="K80" s="63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116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Univerzita HK - budova S, na úrovni I.NP - stavební úpravy pro instalaci výpočetního clusteru v m.č. C1.040</v>
      </c>
      <c r="F84" s="33"/>
      <c r="G84" s="33"/>
      <c r="H84" s="33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95</v>
      </c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1.1 - Stavební část</v>
      </c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Hradec Králové</v>
      </c>
      <c r="G88" s="41"/>
      <c r="H88" s="41"/>
      <c r="I88" s="141" t="s">
        <v>23</v>
      </c>
      <c r="J88" s="73" t="str">
        <f>IF(J12="","",J12)</f>
        <v>6. 11. 2019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37"/>
      <c r="J89" s="41"/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27.9" customHeight="1">
      <c r="A90" s="39"/>
      <c r="B90" s="40"/>
      <c r="C90" s="33" t="s">
        <v>25</v>
      </c>
      <c r="D90" s="41"/>
      <c r="E90" s="41"/>
      <c r="F90" s="28" t="str">
        <f>E15</f>
        <v>Univerzita Hradec Králové</v>
      </c>
      <c r="G90" s="41"/>
      <c r="H90" s="41"/>
      <c r="I90" s="141" t="s">
        <v>31</v>
      </c>
      <c r="J90" s="37" t="str">
        <f>E21</f>
        <v>Ing. Petr Tuček, Červený Kostelec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141" t="s">
        <v>35</v>
      </c>
      <c r="J91" s="37" t="str">
        <f>E24</f>
        <v>Jan Krčmář</v>
      </c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37"/>
      <c r="J92" s="41"/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91"/>
      <c r="B93" s="192"/>
      <c r="C93" s="193" t="s">
        <v>117</v>
      </c>
      <c r="D93" s="194" t="s">
        <v>58</v>
      </c>
      <c r="E93" s="194" t="s">
        <v>54</v>
      </c>
      <c r="F93" s="194" t="s">
        <v>55</v>
      </c>
      <c r="G93" s="194" t="s">
        <v>118</v>
      </c>
      <c r="H93" s="194" t="s">
        <v>119</v>
      </c>
      <c r="I93" s="195" t="s">
        <v>120</v>
      </c>
      <c r="J93" s="194" t="s">
        <v>99</v>
      </c>
      <c r="K93" s="196" t="s">
        <v>121</v>
      </c>
      <c r="L93" s="197"/>
      <c r="M93" s="93" t="s">
        <v>19</v>
      </c>
      <c r="N93" s="94" t="s">
        <v>43</v>
      </c>
      <c r="O93" s="94" t="s">
        <v>122</v>
      </c>
      <c r="P93" s="94" t="s">
        <v>123</v>
      </c>
      <c r="Q93" s="94" t="s">
        <v>124</v>
      </c>
      <c r="R93" s="94" t="s">
        <v>125</v>
      </c>
      <c r="S93" s="94" t="s">
        <v>126</v>
      </c>
      <c r="T93" s="95" t="s">
        <v>127</v>
      </c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</row>
    <row r="94" s="2" customFormat="1" ht="22.8" customHeight="1">
      <c r="A94" s="39"/>
      <c r="B94" s="40"/>
      <c r="C94" s="100" t="s">
        <v>128</v>
      </c>
      <c r="D94" s="41"/>
      <c r="E94" s="41"/>
      <c r="F94" s="41"/>
      <c r="G94" s="41"/>
      <c r="H94" s="41"/>
      <c r="I94" s="137"/>
      <c r="J94" s="198">
        <f>BK94</f>
        <v>0</v>
      </c>
      <c r="K94" s="41"/>
      <c r="L94" s="45"/>
      <c r="M94" s="96"/>
      <c r="N94" s="199"/>
      <c r="O94" s="97"/>
      <c r="P94" s="200">
        <f>P95+P142</f>
        <v>0</v>
      </c>
      <c r="Q94" s="97"/>
      <c r="R94" s="200">
        <f>R95+R142</f>
        <v>0.81267500000000004</v>
      </c>
      <c r="S94" s="97"/>
      <c r="T94" s="201">
        <f>T95+T142</f>
        <v>0.95051200000000002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72</v>
      </c>
      <c r="AU94" s="18" t="s">
        <v>100</v>
      </c>
      <c r="BK94" s="202">
        <f>BK95+BK142</f>
        <v>0</v>
      </c>
    </row>
    <row r="95" s="12" customFormat="1" ht="25.92" customHeight="1">
      <c r="A95" s="12"/>
      <c r="B95" s="203"/>
      <c r="C95" s="204"/>
      <c r="D95" s="205" t="s">
        <v>72</v>
      </c>
      <c r="E95" s="206" t="s">
        <v>129</v>
      </c>
      <c r="F95" s="206" t="s">
        <v>130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P96+P99+P103+P116+P119+P124+P140</f>
        <v>0</v>
      </c>
      <c r="Q95" s="211"/>
      <c r="R95" s="212">
        <f>R96+R99+R103+R116+R119+R124+R140</f>
        <v>0.46444000000000008</v>
      </c>
      <c r="S95" s="211"/>
      <c r="T95" s="213">
        <f>T96+T99+T103+T116+T119+T124+T140</f>
        <v>0.95051200000000002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4" t="s">
        <v>81</v>
      </c>
      <c r="AT95" s="215" t="s">
        <v>72</v>
      </c>
      <c r="AU95" s="215" t="s">
        <v>73</v>
      </c>
      <c r="AY95" s="214" t="s">
        <v>131</v>
      </c>
      <c r="BK95" s="216">
        <f>BK96+BK99+BK103+BK116+BK119+BK124+BK140</f>
        <v>0</v>
      </c>
    </row>
    <row r="96" s="12" customFormat="1" ht="22.8" customHeight="1">
      <c r="A96" s="12"/>
      <c r="B96" s="203"/>
      <c r="C96" s="204"/>
      <c r="D96" s="205" t="s">
        <v>72</v>
      </c>
      <c r="E96" s="217" t="s">
        <v>132</v>
      </c>
      <c r="F96" s="217" t="s">
        <v>133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SUM(P97:P98)</f>
        <v>0</v>
      </c>
      <c r="Q96" s="211"/>
      <c r="R96" s="212">
        <f>SUM(R97:R98)</f>
        <v>0.12021</v>
      </c>
      <c r="S96" s="211"/>
      <c r="T96" s="213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4" t="s">
        <v>81</v>
      </c>
      <c r="AT96" s="215" t="s">
        <v>72</v>
      </c>
      <c r="AU96" s="215" t="s">
        <v>81</v>
      </c>
      <c r="AY96" s="214" t="s">
        <v>131</v>
      </c>
      <c r="BK96" s="216">
        <f>SUM(BK97:BK98)</f>
        <v>0</v>
      </c>
    </row>
    <row r="97" s="2" customFormat="1" ht="24" customHeight="1">
      <c r="A97" s="39"/>
      <c r="B97" s="40"/>
      <c r="C97" s="219" t="s">
        <v>81</v>
      </c>
      <c r="D97" s="219" t="s">
        <v>134</v>
      </c>
      <c r="E97" s="220" t="s">
        <v>135</v>
      </c>
      <c r="F97" s="221" t="s">
        <v>136</v>
      </c>
      <c r="G97" s="222" t="s">
        <v>137</v>
      </c>
      <c r="H97" s="223">
        <v>1</v>
      </c>
      <c r="I97" s="224"/>
      <c r="J97" s="225">
        <f>ROUND(I97*H97,2)</f>
        <v>0</v>
      </c>
      <c r="K97" s="221" t="s">
        <v>138</v>
      </c>
      <c r="L97" s="45"/>
      <c r="M97" s="226" t="s">
        <v>19</v>
      </c>
      <c r="N97" s="227" t="s">
        <v>44</v>
      </c>
      <c r="O97" s="85"/>
      <c r="P97" s="228">
        <f>O97*H97</f>
        <v>0</v>
      </c>
      <c r="Q97" s="228">
        <v>0.12021</v>
      </c>
      <c r="R97" s="228">
        <f>Q97*H97</f>
        <v>0.12021</v>
      </c>
      <c r="S97" s="228">
        <v>0</v>
      </c>
      <c r="T97" s="22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30" t="s">
        <v>139</v>
      </c>
      <c r="AT97" s="230" t="s">
        <v>134</v>
      </c>
      <c r="AU97" s="230" t="s">
        <v>83</v>
      </c>
      <c r="AY97" s="18" t="s">
        <v>131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18" t="s">
        <v>81</v>
      </c>
      <c r="BK97" s="231">
        <f>ROUND(I97*H97,2)</f>
        <v>0</v>
      </c>
      <c r="BL97" s="18" t="s">
        <v>139</v>
      </c>
      <c r="BM97" s="230" t="s">
        <v>140</v>
      </c>
    </row>
    <row r="98" s="13" customFormat="1">
      <c r="A98" s="13"/>
      <c r="B98" s="232"/>
      <c r="C98" s="233"/>
      <c r="D98" s="234" t="s">
        <v>141</v>
      </c>
      <c r="E98" s="235" t="s">
        <v>19</v>
      </c>
      <c r="F98" s="236" t="s">
        <v>142</v>
      </c>
      <c r="G98" s="233"/>
      <c r="H98" s="237">
        <v>1</v>
      </c>
      <c r="I98" s="238"/>
      <c r="J98" s="233"/>
      <c r="K98" s="233"/>
      <c r="L98" s="239"/>
      <c r="M98" s="240"/>
      <c r="N98" s="241"/>
      <c r="O98" s="241"/>
      <c r="P98" s="241"/>
      <c r="Q98" s="241"/>
      <c r="R98" s="241"/>
      <c r="S98" s="241"/>
      <c r="T98" s="24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3" t="s">
        <v>141</v>
      </c>
      <c r="AU98" s="243" t="s">
        <v>83</v>
      </c>
      <c r="AV98" s="13" t="s">
        <v>83</v>
      </c>
      <c r="AW98" s="13" t="s">
        <v>34</v>
      </c>
      <c r="AX98" s="13" t="s">
        <v>81</v>
      </c>
      <c r="AY98" s="243" t="s">
        <v>131</v>
      </c>
    </row>
    <row r="99" s="12" customFormat="1" ht="22.8" customHeight="1">
      <c r="A99" s="12"/>
      <c r="B99" s="203"/>
      <c r="C99" s="204"/>
      <c r="D99" s="205" t="s">
        <v>72</v>
      </c>
      <c r="E99" s="217" t="s">
        <v>139</v>
      </c>
      <c r="F99" s="217" t="s">
        <v>143</v>
      </c>
      <c r="G99" s="204"/>
      <c r="H99" s="204"/>
      <c r="I99" s="207"/>
      <c r="J99" s="218">
        <f>BK99</f>
        <v>0</v>
      </c>
      <c r="K99" s="204"/>
      <c r="L99" s="209"/>
      <c r="M99" s="210"/>
      <c r="N99" s="211"/>
      <c r="O99" s="211"/>
      <c r="P99" s="212">
        <f>SUM(P100:P102)</f>
        <v>0</v>
      </c>
      <c r="Q99" s="211"/>
      <c r="R99" s="212">
        <f>SUM(R100:R102)</f>
        <v>0.049829999999999999</v>
      </c>
      <c r="S99" s="211"/>
      <c r="T99" s="213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4" t="s">
        <v>81</v>
      </c>
      <c r="AT99" s="215" t="s">
        <v>72</v>
      </c>
      <c r="AU99" s="215" t="s">
        <v>81</v>
      </c>
      <c r="AY99" s="214" t="s">
        <v>131</v>
      </c>
      <c r="BK99" s="216">
        <f>SUM(BK100:BK102)</f>
        <v>0</v>
      </c>
    </row>
    <row r="100" s="2" customFormat="1" ht="24" customHeight="1">
      <c r="A100" s="39"/>
      <c r="B100" s="40"/>
      <c r="C100" s="219" t="s">
        <v>83</v>
      </c>
      <c r="D100" s="219" t="s">
        <v>134</v>
      </c>
      <c r="E100" s="220" t="s">
        <v>144</v>
      </c>
      <c r="F100" s="221" t="s">
        <v>145</v>
      </c>
      <c r="G100" s="222" t="s">
        <v>137</v>
      </c>
      <c r="H100" s="223">
        <v>1</v>
      </c>
      <c r="I100" s="224"/>
      <c r="J100" s="225">
        <f>ROUND(I100*H100,2)</f>
        <v>0</v>
      </c>
      <c r="K100" s="221" t="s">
        <v>138</v>
      </c>
      <c r="L100" s="45"/>
      <c r="M100" s="226" t="s">
        <v>19</v>
      </c>
      <c r="N100" s="227" t="s">
        <v>44</v>
      </c>
      <c r="O100" s="85"/>
      <c r="P100" s="228">
        <f>O100*H100</f>
        <v>0</v>
      </c>
      <c r="Q100" s="228">
        <v>0.049829999999999999</v>
      </c>
      <c r="R100" s="228">
        <f>Q100*H100</f>
        <v>0.049829999999999999</v>
      </c>
      <c r="S100" s="228">
        <v>0</v>
      </c>
      <c r="T100" s="22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30" t="s">
        <v>139</v>
      </c>
      <c r="AT100" s="230" t="s">
        <v>134</v>
      </c>
      <c r="AU100" s="230" t="s">
        <v>83</v>
      </c>
      <c r="AY100" s="18" t="s">
        <v>131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18" t="s">
        <v>81</v>
      </c>
      <c r="BK100" s="231">
        <f>ROUND(I100*H100,2)</f>
        <v>0</v>
      </c>
      <c r="BL100" s="18" t="s">
        <v>139</v>
      </c>
      <c r="BM100" s="230" t="s">
        <v>146</v>
      </c>
    </row>
    <row r="101" s="14" customFormat="1">
      <c r="A101" s="14"/>
      <c r="B101" s="244"/>
      <c r="C101" s="245"/>
      <c r="D101" s="234" t="s">
        <v>141</v>
      </c>
      <c r="E101" s="246" t="s">
        <v>19</v>
      </c>
      <c r="F101" s="247" t="s">
        <v>147</v>
      </c>
      <c r="G101" s="245"/>
      <c r="H101" s="246" t="s">
        <v>19</v>
      </c>
      <c r="I101" s="248"/>
      <c r="J101" s="245"/>
      <c r="K101" s="245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141</v>
      </c>
      <c r="AU101" s="253" t="s">
        <v>83</v>
      </c>
      <c r="AV101" s="14" t="s">
        <v>81</v>
      </c>
      <c r="AW101" s="14" t="s">
        <v>34</v>
      </c>
      <c r="AX101" s="14" t="s">
        <v>73</v>
      </c>
      <c r="AY101" s="253" t="s">
        <v>131</v>
      </c>
    </row>
    <row r="102" s="13" customFormat="1">
      <c r="A102" s="13"/>
      <c r="B102" s="232"/>
      <c r="C102" s="233"/>
      <c r="D102" s="234" t="s">
        <v>141</v>
      </c>
      <c r="E102" s="235" t="s">
        <v>19</v>
      </c>
      <c r="F102" s="236" t="s">
        <v>148</v>
      </c>
      <c r="G102" s="233"/>
      <c r="H102" s="237">
        <v>1</v>
      </c>
      <c r="I102" s="238"/>
      <c r="J102" s="233"/>
      <c r="K102" s="233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141</v>
      </c>
      <c r="AU102" s="243" t="s">
        <v>83</v>
      </c>
      <c r="AV102" s="13" t="s">
        <v>83</v>
      </c>
      <c r="AW102" s="13" t="s">
        <v>34</v>
      </c>
      <c r="AX102" s="13" t="s">
        <v>81</v>
      </c>
      <c r="AY102" s="243" t="s">
        <v>131</v>
      </c>
    </row>
    <row r="103" s="12" customFormat="1" ht="22.8" customHeight="1">
      <c r="A103" s="12"/>
      <c r="B103" s="203"/>
      <c r="C103" s="204"/>
      <c r="D103" s="205" t="s">
        <v>72</v>
      </c>
      <c r="E103" s="217" t="s">
        <v>149</v>
      </c>
      <c r="F103" s="217" t="s">
        <v>150</v>
      </c>
      <c r="G103" s="204"/>
      <c r="H103" s="204"/>
      <c r="I103" s="207"/>
      <c r="J103" s="218">
        <f>BK103</f>
        <v>0</v>
      </c>
      <c r="K103" s="204"/>
      <c r="L103" s="209"/>
      <c r="M103" s="210"/>
      <c r="N103" s="211"/>
      <c r="O103" s="211"/>
      <c r="P103" s="212">
        <f>SUM(P104:P115)</f>
        <v>0</v>
      </c>
      <c r="Q103" s="211"/>
      <c r="R103" s="212">
        <f>SUM(R104:R115)</f>
        <v>0.29050000000000004</v>
      </c>
      <c r="S103" s="211"/>
      <c r="T103" s="213">
        <f>SUM(T104:T115)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4" t="s">
        <v>81</v>
      </c>
      <c r="AT103" s="215" t="s">
        <v>72</v>
      </c>
      <c r="AU103" s="215" t="s">
        <v>81</v>
      </c>
      <c r="AY103" s="214" t="s">
        <v>131</v>
      </c>
      <c r="BK103" s="216">
        <f>SUM(BK104:BK115)</f>
        <v>0</v>
      </c>
    </row>
    <row r="104" s="2" customFormat="1" ht="16.5" customHeight="1">
      <c r="A104" s="39"/>
      <c r="B104" s="40"/>
      <c r="C104" s="219" t="s">
        <v>132</v>
      </c>
      <c r="D104" s="219" t="s">
        <v>134</v>
      </c>
      <c r="E104" s="220" t="s">
        <v>151</v>
      </c>
      <c r="F104" s="221" t="s">
        <v>152</v>
      </c>
      <c r="G104" s="222" t="s">
        <v>137</v>
      </c>
      <c r="H104" s="223">
        <v>7</v>
      </c>
      <c r="I104" s="224"/>
      <c r="J104" s="225">
        <f>ROUND(I104*H104,2)</f>
        <v>0</v>
      </c>
      <c r="K104" s="221" t="s">
        <v>138</v>
      </c>
      <c r="L104" s="45"/>
      <c r="M104" s="226" t="s">
        <v>19</v>
      </c>
      <c r="N104" s="227" t="s">
        <v>44</v>
      </c>
      <c r="O104" s="85"/>
      <c r="P104" s="228">
        <f>O104*H104</f>
        <v>0</v>
      </c>
      <c r="Q104" s="228">
        <v>0.041500000000000002</v>
      </c>
      <c r="R104" s="228">
        <f>Q104*H104</f>
        <v>0.29050000000000004</v>
      </c>
      <c r="S104" s="228">
        <v>0</v>
      </c>
      <c r="T104" s="22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30" t="s">
        <v>139</v>
      </c>
      <c r="AT104" s="230" t="s">
        <v>134</v>
      </c>
      <c r="AU104" s="230" t="s">
        <v>83</v>
      </c>
      <c r="AY104" s="18" t="s">
        <v>131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18" t="s">
        <v>81</v>
      </c>
      <c r="BK104" s="231">
        <f>ROUND(I104*H104,2)</f>
        <v>0</v>
      </c>
      <c r="BL104" s="18" t="s">
        <v>139</v>
      </c>
      <c r="BM104" s="230" t="s">
        <v>153</v>
      </c>
    </row>
    <row r="105" s="14" customFormat="1">
      <c r="A105" s="14"/>
      <c r="B105" s="244"/>
      <c r="C105" s="245"/>
      <c r="D105" s="234" t="s">
        <v>141</v>
      </c>
      <c r="E105" s="246" t="s">
        <v>19</v>
      </c>
      <c r="F105" s="247" t="s">
        <v>154</v>
      </c>
      <c r="G105" s="245"/>
      <c r="H105" s="246" t="s">
        <v>19</v>
      </c>
      <c r="I105" s="248"/>
      <c r="J105" s="245"/>
      <c r="K105" s="245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141</v>
      </c>
      <c r="AU105" s="253" t="s">
        <v>83</v>
      </c>
      <c r="AV105" s="14" t="s">
        <v>81</v>
      </c>
      <c r="AW105" s="14" t="s">
        <v>34</v>
      </c>
      <c r="AX105" s="14" t="s">
        <v>73</v>
      </c>
      <c r="AY105" s="253" t="s">
        <v>131</v>
      </c>
    </row>
    <row r="106" s="13" customFormat="1">
      <c r="A106" s="13"/>
      <c r="B106" s="232"/>
      <c r="C106" s="233"/>
      <c r="D106" s="234" t="s">
        <v>141</v>
      </c>
      <c r="E106" s="235" t="s">
        <v>19</v>
      </c>
      <c r="F106" s="236" t="s">
        <v>155</v>
      </c>
      <c r="G106" s="233"/>
      <c r="H106" s="237">
        <v>6</v>
      </c>
      <c r="I106" s="238"/>
      <c r="J106" s="233"/>
      <c r="K106" s="233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141</v>
      </c>
      <c r="AU106" s="243" t="s">
        <v>83</v>
      </c>
      <c r="AV106" s="13" t="s">
        <v>83</v>
      </c>
      <c r="AW106" s="13" t="s">
        <v>34</v>
      </c>
      <c r="AX106" s="13" t="s">
        <v>73</v>
      </c>
      <c r="AY106" s="243" t="s">
        <v>131</v>
      </c>
    </row>
    <row r="107" s="13" customFormat="1">
      <c r="A107" s="13"/>
      <c r="B107" s="232"/>
      <c r="C107" s="233"/>
      <c r="D107" s="234" t="s">
        <v>141</v>
      </c>
      <c r="E107" s="235" t="s">
        <v>19</v>
      </c>
      <c r="F107" s="236" t="s">
        <v>156</v>
      </c>
      <c r="G107" s="233"/>
      <c r="H107" s="237">
        <v>1</v>
      </c>
      <c r="I107" s="238"/>
      <c r="J107" s="233"/>
      <c r="K107" s="233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141</v>
      </c>
      <c r="AU107" s="243" t="s">
        <v>83</v>
      </c>
      <c r="AV107" s="13" t="s">
        <v>83</v>
      </c>
      <c r="AW107" s="13" t="s">
        <v>34</v>
      </c>
      <c r="AX107" s="13" t="s">
        <v>73</v>
      </c>
      <c r="AY107" s="243" t="s">
        <v>131</v>
      </c>
    </row>
    <row r="108" s="15" customFormat="1">
      <c r="A108" s="15"/>
      <c r="B108" s="254"/>
      <c r="C108" s="255"/>
      <c r="D108" s="234" t="s">
        <v>141</v>
      </c>
      <c r="E108" s="256" t="s">
        <v>19</v>
      </c>
      <c r="F108" s="257" t="s">
        <v>157</v>
      </c>
      <c r="G108" s="255"/>
      <c r="H108" s="258">
        <v>7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64" t="s">
        <v>141</v>
      </c>
      <c r="AU108" s="264" t="s">
        <v>83</v>
      </c>
      <c r="AV108" s="15" t="s">
        <v>139</v>
      </c>
      <c r="AW108" s="15" t="s">
        <v>34</v>
      </c>
      <c r="AX108" s="15" t="s">
        <v>81</v>
      </c>
      <c r="AY108" s="264" t="s">
        <v>131</v>
      </c>
    </row>
    <row r="109" s="2" customFormat="1" ht="16.5" customHeight="1">
      <c r="A109" s="39"/>
      <c r="B109" s="40"/>
      <c r="C109" s="219" t="s">
        <v>139</v>
      </c>
      <c r="D109" s="219" t="s">
        <v>134</v>
      </c>
      <c r="E109" s="220" t="s">
        <v>158</v>
      </c>
      <c r="F109" s="221" t="s">
        <v>159</v>
      </c>
      <c r="G109" s="222" t="s">
        <v>160</v>
      </c>
      <c r="H109" s="223">
        <v>25.602</v>
      </c>
      <c r="I109" s="224"/>
      <c r="J109" s="225">
        <f>ROUND(I109*H109,2)</f>
        <v>0</v>
      </c>
      <c r="K109" s="221" t="s">
        <v>138</v>
      </c>
      <c r="L109" s="45"/>
      <c r="M109" s="226" t="s">
        <v>19</v>
      </c>
      <c r="N109" s="227" t="s">
        <v>44</v>
      </c>
      <c r="O109" s="85"/>
      <c r="P109" s="228">
        <f>O109*H109</f>
        <v>0</v>
      </c>
      <c r="Q109" s="228">
        <v>0</v>
      </c>
      <c r="R109" s="228">
        <f>Q109*H109</f>
        <v>0</v>
      </c>
      <c r="S109" s="228">
        <v>0</v>
      </c>
      <c r="T109" s="229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30" t="s">
        <v>139</v>
      </c>
      <c r="AT109" s="230" t="s">
        <v>134</v>
      </c>
      <c r="AU109" s="230" t="s">
        <v>83</v>
      </c>
      <c r="AY109" s="18" t="s">
        <v>131</v>
      </c>
      <c r="BE109" s="231">
        <f>IF(N109="základní",J109,0)</f>
        <v>0</v>
      </c>
      <c r="BF109" s="231">
        <f>IF(N109="snížená",J109,0)</f>
        <v>0</v>
      </c>
      <c r="BG109" s="231">
        <f>IF(N109="zákl. přenesená",J109,0)</f>
        <v>0</v>
      </c>
      <c r="BH109" s="231">
        <f>IF(N109="sníž. přenesená",J109,0)</f>
        <v>0</v>
      </c>
      <c r="BI109" s="231">
        <f>IF(N109="nulová",J109,0)</f>
        <v>0</v>
      </c>
      <c r="BJ109" s="18" t="s">
        <v>81</v>
      </c>
      <c r="BK109" s="231">
        <f>ROUND(I109*H109,2)</f>
        <v>0</v>
      </c>
      <c r="BL109" s="18" t="s">
        <v>139</v>
      </c>
      <c r="BM109" s="230" t="s">
        <v>161</v>
      </c>
    </row>
    <row r="110" s="14" customFormat="1">
      <c r="A110" s="14"/>
      <c r="B110" s="244"/>
      <c r="C110" s="245"/>
      <c r="D110" s="234" t="s">
        <v>141</v>
      </c>
      <c r="E110" s="246" t="s">
        <v>19</v>
      </c>
      <c r="F110" s="247" t="s">
        <v>162</v>
      </c>
      <c r="G110" s="245"/>
      <c r="H110" s="246" t="s">
        <v>19</v>
      </c>
      <c r="I110" s="248"/>
      <c r="J110" s="245"/>
      <c r="K110" s="245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141</v>
      </c>
      <c r="AU110" s="253" t="s">
        <v>83</v>
      </c>
      <c r="AV110" s="14" t="s">
        <v>81</v>
      </c>
      <c r="AW110" s="14" t="s">
        <v>34</v>
      </c>
      <c r="AX110" s="14" t="s">
        <v>73</v>
      </c>
      <c r="AY110" s="253" t="s">
        <v>131</v>
      </c>
    </row>
    <row r="111" s="13" customFormat="1">
      <c r="A111" s="13"/>
      <c r="B111" s="232"/>
      <c r="C111" s="233"/>
      <c r="D111" s="234" t="s">
        <v>141</v>
      </c>
      <c r="E111" s="235" t="s">
        <v>19</v>
      </c>
      <c r="F111" s="236" t="s">
        <v>163</v>
      </c>
      <c r="G111" s="233"/>
      <c r="H111" s="237">
        <v>19.602</v>
      </c>
      <c r="I111" s="238"/>
      <c r="J111" s="233"/>
      <c r="K111" s="233"/>
      <c r="L111" s="239"/>
      <c r="M111" s="240"/>
      <c r="N111" s="241"/>
      <c r="O111" s="241"/>
      <c r="P111" s="241"/>
      <c r="Q111" s="241"/>
      <c r="R111" s="241"/>
      <c r="S111" s="241"/>
      <c r="T111" s="24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3" t="s">
        <v>141</v>
      </c>
      <c r="AU111" s="243" t="s">
        <v>83</v>
      </c>
      <c r="AV111" s="13" t="s">
        <v>83</v>
      </c>
      <c r="AW111" s="13" t="s">
        <v>34</v>
      </c>
      <c r="AX111" s="13" t="s">
        <v>73</v>
      </c>
      <c r="AY111" s="243" t="s">
        <v>131</v>
      </c>
    </row>
    <row r="112" s="13" customFormat="1">
      <c r="A112" s="13"/>
      <c r="B112" s="232"/>
      <c r="C112" s="233"/>
      <c r="D112" s="234" t="s">
        <v>141</v>
      </c>
      <c r="E112" s="235" t="s">
        <v>19</v>
      </c>
      <c r="F112" s="236" t="s">
        <v>164</v>
      </c>
      <c r="G112" s="233"/>
      <c r="H112" s="237">
        <v>6</v>
      </c>
      <c r="I112" s="238"/>
      <c r="J112" s="233"/>
      <c r="K112" s="233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141</v>
      </c>
      <c r="AU112" s="243" t="s">
        <v>83</v>
      </c>
      <c r="AV112" s="13" t="s">
        <v>83</v>
      </c>
      <c r="AW112" s="13" t="s">
        <v>34</v>
      </c>
      <c r="AX112" s="13" t="s">
        <v>73</v>
      </c>
      <c r="AY112" s="243" t="s">
        <v>131</v>
      </c>
    </row>
    <row r="113" s="15" customFormat="1">
      <c r="A113" s="15"/>
      <c r="B113" s="254"/>
      <c r="C113" s="255"/>
      <c r="D113" s="234" t="s">
        <v>141</v>
      </c>
      <c r="E113" s="256" t="s">
        <v>19</v>
      </c>
      <c r="F113" s="257" t="s">
        <v>157</v>
      </c>
      <c r="G113" s="255"/>
      <c r="H113" s="258">
        <v>25.602</v>
      </c>
      <c r="I113" s="259"/>
      <c r="J113" s="255"/>
      <c r="K113" s="255"/>
      <c r="L113" s="260"/>
      <c r="M113" s="261"/>
      <c r="N113" s="262"/>
      <c r="O113" s="262"/>
      <c r="P113" s="262"/>
      <c r="Q113" s="262"/>
      <c r="R113" s="262"/>
      <c r="S113" s="262"/>
      <c r="T113" s="263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4" t="s">
        <v>141</v>
      </c>
      <c r="AU113" s="264" t="s">
        <v>83</v>
      </c>
      <c r="AV113" s="15" t="s">
        <v>139</v>
      </c>
      <c r="AW113" s="15" t="s">
        <v>34</v>
      </c>
      <c r="AX113" s="15" t="s">
        <v>81</v>
      </c>
      <c r="AY113" s="264" t="s">
        <v>131</v>
      </c>
    </row>
    <row r="114" s="2" customFormat="1" ht="24" customHeight="1">
      <c r="A114" s="39"/>
      <c r="B114" s="40"/>
      <c r="C114" s="219" t="s">
        <v>165</v>
      </c>
      <c r="D114" s="219" t="s">
        <v>134</v>
      </c>
      <c r="E114" s="220" t="s">
        <v>166</v>
      </c>
      <c r="F114" s="221" t="s">
        <v>167</v>
      </c>
      <c r="G114" s="222" t="s">
        <v>160</v>
      </c>
      <c r="H114" s="223">
        <v>50</v>
      </c>
      <c r="I114" s="224"/>
      <c r="J114" s="225">
        <f>ROUND(I114*H114,2)</f>
        <v>0</v>
      </c>
      <c r="K114" s="221" t="s">
        <v>138</v>
      </c>
      <c r="L114" s="45"/>
      <c r="M114" s="226" t="s">
        <v>19</v>
      </c>
      <c r="N114" s="227" t="s">
        <v>44</v>
      </c>
      <c r="O114" s="8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30" t="s">
        <v>139</v>
      </c>
      <c r="AT114" s="230" t="s">
        <v>134</v>
      </c>
      <c r="AU114" s="230" t="s">
        <v>83</v>
      </c>
      <c r="AY114" s="18" t="s">
        <v>131</v>
      </c>
      <c r="BE114" s="231">
        <f>IF(N114="základní",J114,0)</f>
        <v>0</v>
      </c>
      <c r="BF114" s="231">
        <f>IF(N114="snížená",J114,0)</f>
        <v>0</v>
      </c>
      <c r="BG114" s="231">
        <f>IF(N114="zákl. přenesená",J114,0)</f>
        <v>0</v>
      </c>
      <c r="BH114" s="231">
        <f>IF(N114="sníž. přenesená",J114,0)</f>
        <v>0</v>
      </c>
      <c r="BI114" s="231">
        <f>IF(N114="nulová",J114,0)</f>
        <v>0</v>
      </c>
      <c r="BJ114" s="18" t="s">
        <v>81</v>
      </c>
      <c r="BK114" s="231">
        <f>ROUND(I114*H114,2)</f>
        <v>0</v>
      </c>
      <c r="BL114" s="18" t="s">
        <v>139</v>
      </c>
      <c r="BM114" s="230" t="s">
        <v>168</v>
      </c>
    </row>
    <row r="115" s="13" customFormat="1">
      <c r="A115" s="13"/>
      <c r="B115" s="232"/>
      <c r="C115" s="233"/>
      <c r="D115" s="234" t="s">
        <v>141</v>
      </c>
      <c r="E115" s="235" t="s">
        <v>19</v>
      </c>
      <c r="F115" s="236" t="s">
        <v>169</v>
      </c>
      <c r="G115" s="233"/>
      <c r="H115" s="237">
        <v>50</v>
      </c>
      <c r="I115" s="238"/>
      <c r="J115" s="233"/>
      <c r="K115" s="233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141</v>
      </c>
      <c r="AU115" s="243" t="s">
        <v>83</v>
      </c>
      <c r="AV115" s="13" t="s">
        <v>83</v>
      </c>
      <c r="AW115" s="13" t="s">
        <v>34</v>
      </c>
      <c r="AX115" s="13" t="s">
        <v>81</v>
      </c>
      <c r="AY115" s="243" t="s">
        <v>131</v>
      </c>
    </row>
    <row r="116" s="12" customFormat="1" ht="22.8" customHeight="1">
      <c r="A116" s="12"/>
      <c r="B116" s="203"/>
      <c r="C116" s="204"/>
      <c r="D116" s="205" t="s">
        <v>72</v>
      </c>
      <c r="E116" s="217" t="s">
        <v>170</v>
      </c>
      <c r="F116" s="217" t="s">
        <v>171</v>
      </c>
      <c r="G116" s="204"/>
      <c r="H116" s="204"/>
      <c r="I116" s="207"/>
      <c r="J116" s="218">
        <f>BK116</f>
        <v>0</v>
      </c>
      <c r="K116" s="204"/>
      <c r="L116" s="209"/>
      <c r="M116" s="210"/>
      <c r="N116" s="211"/>
      <c r="O116" s="211"/>
      <c r="P116" s="212">
        <f>SUM(P117:P118)</f>
        <v>0</v>
      </c>
      <c r="Q116" s="211"/>
      <c r="R116" s="212">
        <f>SUM(R117:R118)</f>
        <v>0</v>
      </c>
      <c r="S116" s="211"/>
      <c r="T116" s="213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4" t="s">
        <v>81</v>
      </c>
      <c r="AT116" s="215" t="s">
        <v>72</v>
      </c>
      <c r="AU116" s="215" t="s">
        <v>81</v>
      </c>
      <c r="AY116" s="214" t="s">
        <v>131</v>
      </c>
      <c r="BK116" s="216">
        <f>SUM(BK117:BK118)</f>
        <v>0</v>
      </c>
    </row>
    <row r="117" s="2" customFormat="1" ht="16.5" customHeight="1">
      <c r="A117" s="39"/>
      <c r="B117" s="40"/>
      <c r="C117" s="219" t="s">
        <v>149</v>
      </c>
      <c r="D117" s="219" t="s">
        <v>134</v>
      </c>
      <c r="E117" s="220" t="s">
        <v>172</v>
      </c>
      <c r="F117" s="221" t="s">
        <v>173</v>
      </c>
      <c r="G117" s="222" t="s">
        <v>160</v>
      </c>
      <c r="H117" s="223">
        <v>120</v>
      </c>
      <c r="I117" s="224"/>
      <c r="J117" s="225">
        <f>ROUND(I117*H117,2)</f>
        <v>0</v>
      </c>
      <c r="K117" s="221" t="s">
        <v>138</v>
      </c>
      <c r="L117" s="45"/>
      <c r="M117" s="226" t="s">
        <v>19</v>
      </c>
      <c r="N117" s="227" t="s">
        <v>44</v>
      </c>
      <c r="O117" s="8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30" t="s">
        <v>139</v>
      </c>
      <c r="AT117" s="230" t="s">
        <v>134</v>
      </c>
      <c r="AU117" s="230" t="s">
        <v>83</v>
      </c>
      <c r="AY117" s="18" t="s">
        <v>131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18" t="s">
        <v>81</v>
      </c>
      <c r="BK117" s="231">
        <f>ROUND(I117*H117,2)</f>
        <v>0</v>
      </c>
      <c r="BL117" s="18" t="s">
        <v>139</v>
      </c>
      <c r="BM117" s="230" t="s">
        <v>174</v>
      </c>
    </row>
    <row r="118" s="13" customFormat="1">
      <c r="A118" s="13"/>
      <c r="B118" s="232"/>
      <c r="C118" s="233"/>
      <c r="D118" s="234" t="s">
        <v>141</v>
      </c>
      <c r="E118" s="235" t="s">
        <v>19</v>
      </c>
      <c r="F118" s="236" t="s">
        <v>175</v>
      </c>
      <c r="G118" s="233"/>
      <c r="H118" s="237">
        <v>120</v>
      </c>
      <c r="I118" s="238"/>
      <c r="J118" s="233"/>
      <c r="K118" s="233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141</v>
      </c>
      <c r="AU118" s="243" t="s">
        <v>83</v>
      </c>
      <c r="AV118" s="13" t="s">
        <v>83</v>
      </c>
      <c r="AW118" s="13" t="s">
        <v>34</v>
      </c>
      <c r="AX118" s="13" t="s">
        <v>81</v>
      </c>
      <c r="AY118" s="243" t="s">
        <v>131</v>
      </c>
    </row>
    <row r="119" s="12" customFormat="1" ht="22.8" customHeight="1">
      <c r="A119" s="12"/>
      <c r="B119" s="203"/>
      <c r="C119" s="204"/>
      <c r="D119" s="205" t="s">
        <v>72</v>
      </c>
      <c r="E119" s="217" t="s">
        <v>176</v>
      </c>
      <c r="F119" s="217" t="s">
        <v>177</v>
      </c>
      <c r="G119" s="204"/>
      <c r="H119" s="204"/>
      <c r="I119" s="207"/>
      <c r="J119" s="218">
        <f>BK119</f>
        <v>0</v>
      </c>
      <c r="K119" s="204"/>
      <c r="L119" s="209"/>
      <c r="M119" s="210"/>
      <c r="N119" s="211"/>
      <c r="O119" s="211"/>
      <c r="P119" s="212">
        <f>SUM(P120:P123)</f>
        <v>0</v>
      </c>
      <c r="Q119" s="211"/>
      <c r="R119" s="212">
        <f>SUM(R120:R123)</f>
        <v>0.0038999999999999998</v>
      </c>
      <c r="S119" s="211"/>
      <c r="T119" s="213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81</v>
      </c>
      <c r="AT119" s="215" t="s">
        <v>72</v>
      </c>
      <c r="AU119" s="215" t="s">
        <v>81</v>
      </c>
      <c r="AY119" s="214" t="s">
        <v>131</v>
      </c>
      <c r="BK119" s="216">
        <f>SUM(BK120:BK123)</f>
        <v>0</v>
      </c>
    </row>
    <row r="120" s="2" customFormat="1" ht="24" customHeight="1">
      <c r="A120" s="39"/>
      <c r="B120" s="40"/>
      <c r="C120" s="219" t="s">
        <v>178</v>
      </c>
      <c r="D120" s="219" t="s">
        <v>134</v>
      </c>
      <c r="E120" s="220" t="s">
        <v>179</v>
      </c>
      <c r="F120" s="221" t="s">
        <v>180</v>
      </c>
      <c r="G120" s="222" t="s">
        <v>160</v>
      </c>
      <c r="H120" s="223">
        <v>30</v>
      </c>
      <c r="I120" s="224"/>
      <c r="J120" s="225">
        <f>ROUND(I120*H120,2)</f>
        <v>0</v>
      </c>
      <c r="K120" s="221" t="s">
        <v>138</v>
      </c>
      <c r="L120" s="45"/>
      <c r="M120" s="226" t="s">
        <v>19</v>
      </c>
      <c r="N120" s="227" t="s">
        <v>44</v>
      </c>
      <c r="O120" s="85"/>
      <c r="P120" s="228">
        <f>O120*H120</f>
        <v>0</v>
      </c>
      <c r="Q120" s="228">
        <v>0.00012999999999999999</v>
      </c>
      <c r="R120" s="228">
        <f>Q120*H120</f>
        <v>0.0038999999999999998</v>
      </c>
      <c r="S120" s="228">
        <v>0</v>
      </c>
      <c r="T120" s="22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30" t="s">
        <v>139</v>
      </c>
      <c r="AT120" s="230" t="s">
        <v>134</v>
      </c>
      <c r="AU120" s="230" t="s">
        <v>83</v>
      </c>
      <c r="AY120" s="18" t="s">
        <v>131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8" t="s">
        <v>81</v>
      </c>
      <c r="BK120" s="231">
        <f>ROUND(I120*H120,2)</f>
        <v>0</v>
      </c>
      <c r="BL120" s="18" t="s">
        <v>139</v>
      </c>
      <c r="BM120" s="230" t="s">
        <v>181</v>
      </c>
    </row>
    <row r="121" s="13" customFormat="1">
      <c r="A121" s="13"/>
      <c r="B121" s="232"/>
      <c r="C121" s="233"/>
      <c r="D121" s="234" t="s">
        <v>141</v>
      </c>
      <c r="E121" s="235" t="s">
        <v>19</v>
      </c>
      <c r="F121" s="236" t="s">
        <v>182</v>
      </c>
      <c r="G121" s="233"/>
      <c r="H121" s="237">
        <v>6.75</v>
      </c>
      <c r="I121" s="238"/>
      <c r="J121" s="233"/>
      <c r="K121" s="233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141</v>
      </c>
      <c r="AU121" s="243" t="s">
        <v>83</v>
      </c>
      <c r="AV121" s="13" t="s">
        <v>83</v>
      </c>
      <c r="AW121" s="13" t="s">
        <v>34</v>
      </c>
      <c r="AX121" s="13" t="s">
        <v>73</v>
      </c>
      <c r="AY121" s="243" t="s">
        <v>131</v>
      </c>
    </row>
    <row r="122" s="13" customFormat="1">
      <c r="A122" s="13"/>
      <c r="B122" s="232"/>
      <c r="C122" s="233"/>
      <c r="D122" s="234" t="s">
        <v>141</v>
      </c>
      <c r="E122" s="235" t="s">
        <v>19</v>
      </c>
      <c r="F122" s="236" t="s">
        <v>183</v>
      </c>
      <c r="G122" s="233"/>
      <c r="H122" s="237">
        <v>23.25</v>
      </c>
      <c r="I122" s="238"/>
      <c r="J122" s="233"/>
      <c r="K122" s="233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141</v>
      </c>
      <c r="AU122" s="243" t="s">
        <v>83</v>
      </c>
      <c r="AV122" s="13" t="s">
        <v>83</v>
      </c>
      <c r="AW122" s="13" t="s">
        <v>34</v>
      </c>
      <c r="AX122" s="13" t="s">
        <v>73</v>
      </c>
      <c r="AY122" s="243" t="s">
        <v>131</v>
      </c>
    </row>
    <row r="123" s="15" customFormat="1">
      <c r="A123" s="15"/>
      <c r="B123" s="254"/>
      <c r="C123" s="255"/>
      <c r="D123" s="234" t="s">
        <v>141</v>
      </c>
      <c r="E123" s="256" t="s">
        <v>19</v>
      </c>
      <c r="F123" s="257" t="s">
        <v>157</v>
      </c>
      <c r="G123" s="255"/>
      <c r="H123" s="258">
        <v>30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4" t="s">
        <v>141</v>
      </c>
      <c r="AU123" s="264" t="s">
        <v>83</v>
      </c>
      <c r="AV123" s="15" t="s">
        <v>139</v>
      </c>
      <c r="AW123" s="15" t="s">
        <v>34</v>
      </c>
      <c r="AX123" s="15" t="s">
        <v>81</v>
      </c>
      <c r="AY123" s="264" t="s">
        <v>131</v>
      </c>
    </row>
    <row r="124" s="12" customFormat="1" ht="22.8" customHeight="1">
      <c r="A124" s="12"/>
      <c r="B124" s="203"/>
      <c r="C124" s="204"/>
      <c r="D124" s="205" t="s">
        <v>72</v>
      </c>
      <c r="E124" s="217" t="s">
        <v>184</v>
      </c>
      <c r="F124" s="217" t="s">
        <v>185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SUM(P125:P139)</f>
        <v>0</v>
      </c>
      <c r="Q124" s="211"/>
      <c r="R124" s="212">
        <f>SUM(R125:R139)</f>
        <v>0</v>
      </c>
      <c r="S124" s="211"/>
      <c r="T124" s="213">
        <f>SUM(T125:T139)</f>
        <v>0.95051200000000002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81</v>
      </c>
      <c r="AT124" s="215" t="s">
        <v>72</v>
      </c>
      <c r="AU124" s="215" t="s">
        <v>81</v>
      </c>
      <c r="AY124" s="214" t="s">
        <v>131</v>
      </c>
      <c r="BK124" s="216">
        <f>SUM(BK125:BK139)</f>
        <v>0</v>
      </c>
    </row>
    <row r="125" s="2" customFormat="1" ht="24" customHeight="1">
      <c r="A125" s="39"/>
      <c r="B125" s="40"/>
      <c r="C125" s="219" t="s">
        <v>186</v>
      </c>
      <c r="D125" s="219" t="s">
        <v>134</v>
      </c>
      <c r="E125" s="220" t="s">
        <v>187</v>
      </c>
      <c r="F125" s="221" t="s">
        <v>188</v>
      </c>
      <c r="G125" s="222" t="s">
        <v>160</v>
      </c>
      <c r="H125" s="223">
        <v>2.1600000000000001</v>
      </c>
      <c r="I125" s="224"/>
      <c r="J125" s="225">
        <f>ROUND(I125*H125,2)</f>
        <v>0</v>
      </c>
      <c r="K125" s="221" t="s">
        <v>138</v>
      </c>
      <c r="L125" s="45"/>
      <c r="M125" s="226" t="s">
        <v>19</v>
      </c>
      <c r="N125" s="227" t="s">
        <v>44</v>
      </c>
      <c r="O125" s="85"/>
      <c r="P125" s="228">
        <f>O125*H125</f>
        <v>0</v>
      </c>
      <c r="Q125" s="228">
        <v>0</v>
      </c>
      <c r="R125" s="228">
        <f>Q125*H125</f>
        <v>0</v>
      </c>
      <c r="S125" s="228">
        <v>0.055</v>
      </c>
      <c r="T125" s="229">
        <f>S125*H125</f>
        <v>0.1188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139</v>
      </c>
      <c r="AT125" s="230" t="s">
        <v>134</v>
      </c>
      <c r="AU125" s="230" t="s">
        <v>83</v>
      </c>
      <c r="AY125" s="18" t="s">
        <v>131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81</v>
      </c>
      <c r="BK125" s="231">
        <f>ROUND(I125*H125,2)</f>
        <v>0</v>
      </c>
      <c r="BL125" s="18" t="s">
        <v>139</v>
      </c>
      <c r="BM125" s="230" t="s">
        <v>189</v>
      </c>
    </row>
    <row r="126" s="13" customFormat="1">
      <c r="A126" s="13"/>
      <c r="B126" s="232"/>
      <c r="C126" s="233"/>
      <c r="D126" s="234" t="s">
        <v>141</v>
      </c>
      <c r="E126" s="235" t="s">
        <v>19</v>
      </c>
      <c r="F126" s="236" t="s">
        <v>190</v>
      </c>
      <c r="G126" s="233"/>
      <c r="H126" s="237">
        <v>2.1600000000000001</v>
      </c>
      <c r="I126" s="238"/>
      <c r="J126" s="233"/>
      <c r="K126" s="233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141</v>
      </c>
      <c r="AU126" s="243" t="s">
        <v>83</v>
      </c>
      <c r="AV126" s="13" t="s">
        <v>83</v>
      </c>
      <c r="AW126" s="13" t="s">
        <v>34</v>
      </c>
      <c r="AX126" s="13" t="s">
        <v>81</v>
      </c>
      <c r="AY126" s="243" t="s">
        <v>131</v>
      </c>
    </row>
    <row r="127" s="2" customFormat="1" ht="16.5" customHeight="1">
      <c r="A127" s="39"/>
      <c r="B127" s="40"/>
      <c r="C127" s="219" t="s">
        <v>170</v>
      </c>
      <c r="D127" s="219" t="s">
        <v>134</v>
      </c>
      <c r="E127" s="220" t="s">
        <v>191</v>
      </c>
      <c r="F127" s="221" t="s">
        <v>192</v>
      </c>
      <c r="G127" s="222" t="s">
        <v>160</v>
      </c>
      <c r="H127" s="223">
        <v>0.432</v>
      </c>
      <c r="I127" s="224"/>
      <c r="J127" s="225">
        <f>ROUND(I127*H127,2)</f>
        <v>0</v>
      </c>
      <c r="K127" s="221" t="s">
        <v>138</v>
      </c>
      <c r="L127" s="45"/>
      <c r="M127" s="226" t="s">
        <v>19</v>
      </c>
      <c r="N127" s="227" t="s">
        <v>44</v>
      </c>
      <c r="O127" s="85"/>
      <c r="P127" s="228">
        <f>O127*H127</f>
        <v>0</v>
      </c>
      <c r="Q127" s="228">
        <v>0</v>
      </c>
      <c r="R127" s="228">
        <f>Q127*H127</f>
        <v>0</v>
      </c>
      <c r="S127" s="228">
        <v>0.066000000000000003</v>
      </c>
      <c r="T127" s="229">
        <f>S127*H127</f>
        <v>0.028512000000000003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139</v>
      </c>
      <c r="AT127" s="230" t="s">
        <v>134</v>
      </c>
      <c r="AU127" s="230" t="s">
        <v>83</v>
      </c>
      <c r="AY127" s="18" t="s">
        <v>131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81</v>
      </c>
      <c r="BK127" s="231">
        <f>ROUND(I127*H127,2)</f>
        <v>0</v>
      </c>
      <c r="BL127" s="18" t="s">
        <v>139</v>
      </c>
      <c r="BM127" s="230" t="s">
        <v>193</v>
      </c>
    </row>
    <row r="128" s="13" customFormat="1">
      <c r="A128" s="13"/>
      <c r="B128" s="232"/>
      <c r="C128" s="233"/>
      <c r="D128" s="234" t="s">
        <v>141</v>
      </c>
      <c r="E128" s="235" t="s">
        <v>19</v>
      </c>
      <c r="F128" s="236" t="s">
        <v>194</v>
      </c>
      <c r="G128" s="233"/>
      <c r="H128" s="237">
        <v>0.432</v>
      </c>
      <c r="I128" s="238"/>
      <c r="J128" s="233"/>
      <c r="K128" s="233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141</v>
      </c>
      <c r="AU128" s="243" t="s">
        <v>83</v>
      </c>
      <c r="AV128" s="13" t="s">
        <v>83</v>
      </c>
      <c r="AW128" s="13" t="s">
        <v>34</v>
      </c>
      <c r="AX128" s="13" t="s">
        <v>81</v>
      </c>
      <c r="AY128" s="243" t="s">
        <v>131</v>
      </c>
    </row>
    <row r="129" s="2" customFormat="1" ht="24" customHeight="1">
      <c r="A129" s="39"/>
      <c r="B129" s="40"/>
      <c r="C129" s="219" t="s">
        <v>195</v>
      </c>
      <c r="D129" s="219" t="s">
        <v>134</v>
      </c>
      <c r="E129" s="220" t="s">
        <v>196</v>
      </c>
      <c r="F129" s="221" t="s">
        <v>197</v>
      </c>
      <c r="G129" s="222" t="s">
        <v>160</v>
      </c>
      <c r="H129" s="223">
        <v>2.1600000000000001</v>
      </c>
      <c r="I129" s="224"/>
      <c r="J129" s="225">
        <f>ROUND(I129*H129,2)</f>
        <v>0</v>
      </c>
      <c r="K129" s="221" t="s">
        <v>138</v>
      </c>
      <c r="L129" s="45"/>
      <c r="M129" s="226" t="s">
        <v>19</v>
      </c>
      <c r="N129" s="227" t="s">
        <v>44</v>
      </c>
      <c r="O129" s="85"/>
      <c r="P129" s="228">
        <f>O129*H129</f>
        <v>0</v>
      </c>
      <c r="Q129" s="228">
        <v>0</v>
      </c>
      <c r="R129" s="228">
        <f>Q129*H129</f>
        <v>0</v>
      </c>
      <c r="S129" s="228">
        <v>0.27000000000000002</v>
      </c>
      <c r="T129" s="229">
        <f>S129*H129</f>
        <v>0.58320000000000005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139</v>
      </c>
      <c r="AT129" s="230" t="s">
        <v>134</v>
      </c>
      <c r="AU129" s="230" t="s">
        <v>83</v>
      </c>
      <c r="AY129" s="18" t="s">
        <v>131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81</v>
      </c>
      <c r="BK129" s="231">
        <f>ROUND(I129*H129,2)</f>
        <v>0</v>
      </c>
      <c r="BL129" s="18" t="s">
        <v>139</v>
      </c>
      <c r="BM129" s="230" t="s">
        <v>198</v>
      </c>
    </row>
    <row r="130" s="13" customFormat="1">
      <c r="A130" s="13"/>
      <c r="B130" s="232"/>
      <c r="C130" s="233"/>
      <c r="D130" s="234" t="s">
        <v>141</v>
      </c>
      <c r="E130" s="235" t="s">
        <v>19</v>
      </c>
      <c r="F130" s="236" t="s">
        <v>199</v>
      </c>
      <c r="G130" s="233"/>
      <c r="H130" s="237">
        <v>2.1600000000000001</v>
      </c>
      <c r="I130" s="238"/>
      <c r="J130" s="233"/>
      <c r="K130" s="233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141</v>
      </c>
      <c r="AU130" s="243" t="s">
        <v>83</v>
      </c>
      <c r="AV130" s="13" t="s">
        <v>83</v>
      </c>
      <c r="AW130" s="13" t="s">
        <v>34</v>
      </c>
      <c r="AX130" s="13" t="s">
        <v>81</v>
      </c>
      <c r="AY130" s="243" t="s">
        <v>131</v>
      </c>
    </row>
    <row r="131" s="2" customFormat="1" ht="24" customHeight="1">
      <c r="A131" s="39"/>
      <c r="B131" s="40"/>
      <c r="C131" s="219" t="s">
        <v>200</v>
      </c>
      <c r="D131" s="219" t="s">
        <v>134</v>
      </c>
      <c r="E131" s="220" t="s">
        <v>201</v>
      </c>
      <c r="F131" s="221" t="s">
        <v>202</v>
      </c>
      <c r="G131" s="222" t="s">
        <v>203</v>
      </c>
      <c r="H131" s="223">
        <v>0.065000000000000002</v>
      </c>
      <c r="I131" s="224"/>
      <c r="J131" s="225">
        <f>ROUND(I131*H131,2)</f>
        <v>0</v>
      </c>
      <c r="K131" s="221" t="s">
        <v>138</v>
      </c>
      <c r="L131" s="45"/>
      <c r="M131" s="226" t="s">
        <v>19</v>
      </c>
      <c r="N131" s="227" t="s">
        <v>44</v>
      </c>
      <c r="O131" s="85"/>
      <c r="P131" s="228">
        <f>O131*H131</f>
        <v>0</v>
      </c>
      <c r="Q131" s="228">
        <v>0</v>
      </c>
      <c r="R131" s="228">
        <f>Q131*H131</f>
        <v>0</v>
      </c>
      <c r="S131" s="228">
        <v>2.3999999999999999</v>
      </c>
      <c r="T131" s="229">
        <f>S131*H131</f>
        <v>0.156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139</v>
      </c>
      <c r="AT131" s="230" t="s">
        <v>134</v>
      </c>
      <c r="AU131" s="230" t="s">
        <v>83</v>
      </c>
      <c r="AY131" s="18" t="s">
        <v>131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81</v>
      </c>
      <c r="BK131" s="231">
        <f>ROUND(I131*H131,2)</f>
        <v>0</v>
      </c>
      <c r="BL131" s="18" t="s">
        <v>139</v>
      </c>
      <c r="BM131" s="230" t="s">
        <v>204</v>
      </c>
    </row>
    <row r="132" s="13" customFormat="1">
      <c r="A132" s="13"/>
      <c r="B132" s="232"/>
      <c r="C132" s="233"/>
      <c r="D132" s="234" t="s">
        <v>141</v>
      </c>
      <c r="E132" s="235" t="s">
        <v>19</v>
      </c>
      <c r="F132" s="236" t="s">
        <v>205</v>
      </c>
      <c r="G132" s="233"/>
      <c r="H132" s="237">
        <v>0.065000000000000002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141</v>
      </c>
      <c r="AU132" s="243" t="s">
        <v>83</v>
      </c>
      <c r="AV132" s="13" t="s">
        <v>83</v>
      </c>
      <c r="AW132" s="13" t="s">
        <v>34</v>
      </c>
      <c r="AX132" s="13" t="s">
        <v>81</v>
      </c>
      <c r="AY132" s="243" t="s">
        <v>131</v>
      </c>
    </row>
    <row r="133" s="2" customFormat="1" ht="24" customHeight="1">
      <c r="A133" s="39"/>
      <c r="B133" s="40"/>
      <c r="C133" s="219" t="s">
        <v>206</v>
      </c>
      <c r="D133" s="219" t="s">
        <v>134</v>
      </c>
      <c r="E133" s="220" t="s">
        <v>207</v>
      </c>
      <c r="F133" s="221" t="s">
        <v>208</v>
      </c>
      <c r="G133" s="222" t="s">
        <v>137</v>
      </c>
      <c r="H133" s="223">
        <v>1</v>
      </c>
      <c r="I133" s="224"/>
      <c r="J133" s="225">
        <f>ROUND(I133*H133,2)</f>
        <v>0</v>
      </c>
      <c r="K133" s="221" t="s">
        <v>19</v>
      </c>
      <c r="L133" s="45"/>
      <c r="M133" s="226" t="s">
        <v>19</v>
      </c>
      <c r="N133" s="227" t="s">
        <v>44</v>
      </c>
      <c r="O133" s="85"/>
      <c r="P133" s="228">
        <f>O133*H133</f>
        <v>0</v>
      </c>
      <c r="Q133" s="228">
        <v>0</v>
      </c>
      <c r="R133" s="228">
        <f>Q133*H133</f>
        <v>0</v>
      </c>
      <c r="S133" s="228">
        <v>0.064000000000000001</v>
      </c>
      <c r="T133" s="229">
        <f>S133*H133</f>
        <v>0.064000000000000001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139</v>
      </c>
      <c r="AT133" s="230" t="s">
        <v>134</v>
      </c>
      <c r="AU133" s="230" t="s">
        <v>83</v>
      </c>
      <c r="AY133" s="18" t="s">
        <v>131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81</v>
      </c>
      <c r="BK133" s="231">
        <f>ROUND(I133*H133,2)</f>
        <v>0</v>
      </c>
      <c r="BL133" s="18" t="s">
        <v>139</v>
      </c>
      <c r="BM133" s="230" t="s">
        <v>209</v>
      </c>
    </row>
    <row r="134" s="13" customFormat="1">
      <c r="A134" s="13"/>
      <c r="B134" s="232"/>
      <c r="C134" s="233"/>
      <c r="D134" s="234" t="s">
        <v>141</v>
      </c>
      <c r="E134" s="235" t="s">
        <v>19</v>
      </c>
      <c r="F134" s="236" t="s">
        <v>148</v>
      </c>
      <c r="G134" s="233"/>
      <c r="H134" s="237">
        <v>1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141</v>
      </c>
      <c r="AU134" s="243" t="s">
        <v>83</v>
      </c>
      <c r="AV134" s="13" t="s">
        <v>83</v>
      </c>
      <c r="AW134" s="13" t="s">
        <v>34</v>
      </c>
      <c r="AX134" s="13" t="s">
        <v>81</v>
      </c>
      <c r="AY134" s="243" t="s">
        <v>131</v>
      </c>
    </row>
    <row r="135" s="2" customFormat="1" ht="24" customHeight="1">
      <c r="A135" s="39"/>
      <c r="B135" s="40"/>
      <c r="C135" s="219" t="s">
        <v>210</v>
      </c>
      <c r="D135" s="219" t="s">
        <v>134</v>
      </c>
      <c r="E135" s="220" t="s">
        <v>211</v>
      </c>
      <c r="F135" s="221" t="s">
        <v>212</v>
      </c>
      <c r="G135" s="222" t="s">
        <v>213</v>
      </c>
      <c r="H135" s="223">
        <v>0.95099999999999996</v>
      </c>
      <c r="I135" s="224"/>
      <c r="J135" s="225">
        <f>ROUND(I135*H135,2)</f>
        <v>0</v>
      </c>
      <c r="K135" s="221" t="s">
        <v>138</v>
      </c>
      <c r="L135" s="45"/>
      <c r="M135" s="226" t="s">
        <v>19</v>
      </c>
      <c r="N135" s="227" t="s">
        <v>44</v>
      </c>
      <c r="O135" s="8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139</v>
      </c>
      <c r="AT135" s="230" t="s">
        <v>134</v>
      </c>
      <c r="AU135" s="230" t="s">
        <v>83</v>
      </c>
      <c r="AY135" s="18" t="s">
        <v>131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81</v>
      </c>
      <c r="BK135" s="231">
        <f>ROUND(I135*H135,2)</f>
        <v>0</v>
      </c>
      <c r="BL135" s="18" t="s">
        <v>139</v>
      </c>
      <c r="BM135" s="230" t="s">
        <v>214</v>
      </c>
    </row>
    <row r="136" s="2" customFormat="1" ht="16.5" customHeight="1">
      <c r="A136" s="39"/>
      <c r="B136" s="40"/>
      <c r="C136" s="219" t="s">
        <v>215</v>
      </c>
      <c r="D136" s="219" t="s">
        <v>134</v>
      </c>
      <c r="E136" s="220" t="s">
        <v>216</v>
      </c>
      <c r="F136" s="221" t="s">
        <v>217</v>
      </c>
      <c r="G136" s="222" t="s">
        <v>213</v>
      </c>
      <c r="H136" s="223">
        <v>0.95099999999999996</v>
      </c>
      <c r="I136" s="224"/>
      <c r="J136" s="225">
        <f>ROUND(I136*H136,2)</f>
        <v>0</v>
      </c>
      <c r="K136" s="221" t="s">
        <v>138</v>
      </c>
      <c r="L136" s="45"/>
      <c r="M136" s="226" t="s">
        <v>19</v>
      </c>
      <c r="N136" s="227" t="s">
        <v>44</v>
      </c>
      <c r="O136" s="8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139</v>
      </c>
      <c r="AT136" s="230" t="s">
        <v>134</v>
      </c>
      <c r="AU136" s="230" t="s">
        <v>83</v>
      </c>
      <c r="AY136" s="18" t="s">
        <v>131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81</v>
      </c>
      <c r="BK136" s="231">
        <f>ROUND(I136*H136,2)</f>
        <v>0</v>
      </c>
      <c r="BL136" s="18" t="s">
        <v>139</v>
      </c>
      <c r="BM136" s="230" t="s">
        <v>218</v>
      </c>
    </row>
    <row r="137" s="2" customFormat="1" ht="24" customHeight="1">
      <c r="A137" s="39"/>
      <c r="B137" s="40"/>
      <c r="C137" s="219" t="s">
        <v>8</v>
      </c>
      <c r="D137" s="219" t="s">
        <v>134</v>
      </c>
      <c r="E137" s="220" t="s">
        <v>219</v>
      </c>
      <c r="F137" s="221" t="s">
        <v>220</v>
      </c>
      <c r="G137" s="222" t="s">
        <v>213</v>
      </c>
      <c r="H137" s="223">
        <v>8.5589999999999993</v>
      </c>
      <c r="I137" s="224"/>
      <c r="J137" s="225">
        <f>ROUND(I137*H137,2)</f>
        <v>0</v>
      </c>
      <c r="K137" s="221" t="s">
        <v>138</v>
      </c>
      <c r="L137" s="45"/>
      <c r="M137" s="226" t="s">
        <v>19</v>
      </c>
      <c r="N137" s="227" t="s">
        <v>44</v>
      </c>
      <c r="O137" s="8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139</v>
      </c>
      <c r="AT137" s="230" t="s">
        <v>134</v>
      </c>
      <c r="AU137" s="230" t="s">
        <v>83</v>
      </c>
      <c r="AY137" s="18" t="s">
        <v>131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81</v>
      </c>
      <c r="BK137" s="231">
        <f>ROUND(I137*H137,2)</f>
        <v>0</v>
      </c>
      <c r="BL137" s="18" t="s">
        <v>139</v>
      </c>
      <c r="BM137" s="230" t="s">
        <v>221</v>
      </c>
    </row>
    <row r="138" s="13" customFormat="1">
      <c r="A138" s="13"/>
      <c r="B138" s="232"/>
      <c r="C138" s="233"/>
      <c r="D138" s="234" t="s">
        <v>141</v>
      </c>
      <c r="E138" s="235" t="s">
        <v>19</v>
      </c>
      <c r="F138" s="236" t="s">
        <v>222</v>
      </c>
      <c r="G138" s="233"/>
      <c r="H138" s="237">
        <v>8.5589999999999993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141</v>
      </c>
      <c r="AU138" s="243" t="s">
        <v>83</v>
      </c>
      <c r="AV138" s="13" t="s">
        <v>83</v>
      </c>
      <c r="AW138" s="13" t="s">
        <v>34</v>
      </c>
      <c r="AX138" s="13" t="s">
        <v>81</v>
      </c>
      <c r="AY138" s="243" t="s">
        <v>131</v>
      </c>
    </row>
    <row r="139" s="2" customFormat="1" ht="24" customHeight="1">
      <c r="A139" s="39"/>
      <c r="B139" s="40"/>
      <c r="C139" s="219" t="s">
        <v>223</v>
      </c>
      <c r="D139" s="219" t="s">
        <v>134</v>
      </c>
      <c r="E139" s="220" t="s">
        <v>224</v>
      </c>
      <c r="F139" s="221" t="s">
        <v>225</v>
      </c>
      <c r="G139" s="222" t="s">
        <v>213</v>
      </c>
      <c r="H139" s="223">
        <v>0.95099999999999996</v>
      </c>
      <c r="I139" s="224"/>
      <c r="J139" s="225">
        <f>ROUND(I139*H139,2)</f>
        <v>0</v>
      </c>
      <c r="K139" s="221" t="s">
        <v>138</v>
      </c>
      <c r="L139" s="45"/>
      <c r="M139" s="226" t="s">
        <v>19</v>
      </c>
      <c r="N139" s="227" t="s">
        <v>44</v>
      </c>
      <c r="O139" s="8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139</v>
      </c>
      <c r="AT139" s="230" t="s">
        <v>134</v>
      </c>
      <c r="AU139" s="230" t="s">
        <v>83</v>
      </c>
      <c r="AY139" s="18" t="s">
        <v>131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81</v>
      </c>
      <c r="BK139" s="231">
        <f>ROUND(I139*H139,2)</f>
        <v>0</v>
      </c>
      <c r="BL139" s="18" t="s">
        <v>139</v>
      </c>
      <c r="BM139" s="230" t="s">
        <v>226</v>
      </c>
    </row>
    <row r="140" s="12" customFormat="1" ht="22.8" customHeight="1">
      <c r="A140" s="12"/>
      <c r="B140" s="203"/>
      <c r="C140" s="204"/>
      <c r="D140" s="205" t="s">
        <v>72</v>
      </c>
      <c r="E140" s="217" t="s">
        <v>227</v>
      </c>
      <c r="F140" s="217" t="s">
        <v>228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81</v>
      </c>
      <c r="AT140" s="215" t="s">
        <v>72</v>
      </c>
      <c r="AU140" s="215" t="s">
        <v>81</v>
      </c>
      <c r="AY140" s="214" t="s">
        <v>131</v>
      </c>
      <c r="BK140" s="216">
        <f>BK141</f>
        <v>0</v>
      </c>
    </row>
    <row r="141" s="2" customFormat="1" ht="24" customHeight="1">
      <c r="A141" s="39"/>
      <c r="B141" s="40"/>
      <c r="C141" s="219" t="s">
        <v>229</v>
      </c>
      <c r="D141" s="219" t="s">
        <v>134</v>
      </c>
      <c r="E141" s="220" t="s">
        <v>230</v>
      </c>
      <c r="F141" s="221" t="s">
        <v>231</v>
      </c>
      <c r="G141" s="222" t="s">
        <v>213</v>
      </c>
      <c r="H141" s="223">
        <v>0.46400000000000002</v>
      </c>
      <c r="I141" s="224"/>
      <c r="J141" s="225">
        <f>ROUND(I141*H141,2)</f>
        <v>0</v>
      </c>
      <c r="K141" s="221" t="s">
        <v>138</v>
      </c>
      <c r="L141" s="45"/>
      <c r="M141" s="226" t="s">
        <v>19</v>
      </c>
      <c r="N141" s="227" t="s">
        <v>44</v>
      </c>
      <c r="O141" s="8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139</v>
      </c>
      <c r="AT141" s="230" t="s">
        <v>134</v>
      </c>
      <c r="AU141" s="230" t="s">
        <v>83</v>
      </c>
      <c r="AY141" s="18" t="s">
        <v>131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81</v>
      </c>
      <c r="BK141" s="231">
        <f>ROUND(I141*H141,2)</f>
        <v>0</v>
      </c>
      <c r="BL141" s="18" t="s">
        <v>139</v>
      </c>
      <c r="BM141" s="230" t="s">
        <v>232</v>
      </c>
    </row>
    <row r="142" s="12" customFormat="1" ht="25.92" customHeight="1">
      <c r="A142" s="12"/>
      <c r="B142" s="203"/>
      <c r="C142" s="204"/>
      <c r="D142" s="205" t="s">
        <v>72</v>
      </c>
      <c r="E142" s="206" t="s">
        <v>233</v>
      </c>
      <c r="F142" s="206" t="s">
        <v>234</v>
      </c>
      <c r="G142" s="204"/>
      <c r="H142" s="204"/>
      <c r="I142" s="207"/>
      <c r="J142" s="208">
        <f>BK142</f>
        <v>0</v>
      </c>
      <c r="K142" s="204"/>
      <c r="L142" s="209"/>
      <c r="M142" s="210"/>
      <c r="N142" s="211"/>
      <c r="O142" s="211"/>
      <c r="P142" s="212">
        <f>P143+P146+P155+P163+P166+P174</f>
        <v>0</v>
      </c>
      <c r="Q142" s="211"/>
      <c r="R142" s="212">
        <f>R143+R146+R155+R163+R166+R174</f>
        <v>0.34823500000000002</v>
      </c>
      <c r="S142" s="211"/>
      <c r="T142" s="213">
        <f>T143+T146+T155+T163+T166+T174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83</v>
      </c>
      <c r="AT142" s="215" t="s">
        <v>72</v>
      </c>
      <c r="AU142" s="215" t="s">
        <v>73</v>
      </c>
      <c r="AY142" s="214" t="s">
        <v>131</v>
      </c>
      <c r="BK142" s="216">
        <f>BK143+BK146+BK155+BK163+BK166+BK174</f>
        <v>0</v>
      </c>
    </row>
    <row r="143" s="12" customFormat="1" ht="22.8" customHeight="1">
      <c r="A143" s="12"/>
      <c r="B143" s="203"/>
      <c r="C143" s="204"/>
      <c r="D143" s="205" t="s">
        <v>72</v>
      </c>
      <c r="E143" s="217" t="s">
        <v>235</v>
      </c>
      <c r="F143" s="217" t="s">
        <v>236</v>
      </c>
      <c r="G143" s="204"/>
      <c r="H143" s="204"/>
      <c r="I143" s="207"/>
      <c r="J143" s="218">
        <f>BK143</f>
        <v>0</v>
      </c>
      <c r="K143" s="204"/>
      <c r="L143" s="209"/>
      <c r="M143" s="210"/>
      <c r="N143" s="211"/>
      <c r="O143" s="211"/>
      <c r="P143" s="212">
        <f>SUM(P144:P145)</f>
        <v>0</v>
      </c>
      <c r="Q143" s="211"/>
      <c r="R143" s="212">
        <f>SUM(R144:R145)</f>
        <v>0</v>
      </c>
      <c r="S143" s="211"/>
      <c r="T143" s="213">
        <f>SUM(T144:T145)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83</v>
      </c>
      <c r="AT143" s="215" t="s">
        <v>72</v>
      </c>
      <c r="AU143" s="215" t="s">
        <v>81</v>
      </c>
      <c r="AY143" s="214" t="s">
        <v>131</v>
      </c>
      <c r="BK143" s="216">
        <f>SUM(BK144:BK145)</f>
        <v>0</v>
      </c>
    </row>
    <row r="144" s="2" customFormat="1" ht="60" customHeight="1">
      <c r="A144" s="39"/>
      <c r="B144" s="40"/>
      <c r="C144" s="219" t="s">
        <v>237</v>
      </c>
      <c r="D144" s="219" t="s">
        <v>134</v>
      </c>
      <c r="E144" s="220" t="s">
        <v>238</v>
      </c>
      <c r="F144" s="221" t="s">
        <v>239</v>
      </c>
      <c r="G144" s="222" t="s">
        <v>137</v>
      </c>
      <c r="H144" s="223">
        <v>1</v>
      </c>
      <c r="I144" s="224"/>
      <c r="J144" s="225">
        <f>ROUND(I144*H144,2)</f>
        <v>0</v>
      </c>
      <c r="K144" s="221" t="s">
        <v>19</v>
      </c>
      <c r="L144" s="45"/>
      <c r="M144" s="226" t="s">
        <v>19</v>
      </c>
      <c r="N144" s="227" t="s">
        <v>44</v>
      </c>
      <c r="O144" s="8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223</v>
      </c>
      <c r="AT144" s="230" t="s">
        <v>134</v>
      </c>
      <c r="AU144" s="230" t="s">
        <v>83</v>
      </c>
      <c r="AY144" s="18" t="s">
        <v>131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81</v>
      </c>
      <c r="BK144" s="231">
        <f>ROUND(I144*H144,2)</f>
        <v>0</v>
      </c>
      <c r="BL144" s="18" t="s">
        <v>223</v>
      </c>
      <c r="BM144" s="230" t="s">
        <v>240</v>
      </c>
    </row>
    <row r="145" s="13" customFormat="1">
      <c r="A145" s="13"/>
      <c r="B145" s="232"/>
      <c r="C145" s="233"/>
      <c r="D145" s="234" t="s">
        <v>141</v>
      </c>
      <c r="E145" s="235" t="s">
        <v>19</v>
      </c>
      <c r="F145" s="236" t="s">
        <v>148</v>
      </c>
      <c r="G145" s="233"/>
      <c r="H145" s="237">
        <v>1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141</v>
      </c>
      <c r="AU145" s="243" t="s">
        <v>83</v>
      </c>
      <c r="AV145" s="13" t="s">
        <v>83</v>
      </c>
      <c r="AW145" s="13" t="s">
        <v>34</v>
      </c>
      <c r="AX145" s="13" t="s">
        <v>81</v>
      </c>
      <c r="AY145" s="243" t="s">
        <v>131</v>
      </c>
    </row>
    <row r="146" s="12" customFormat="1" ht="22.8" customHeight="1">
      <c r="A146" s="12"/>
      <c r="B146" s="203"/>
      <c r="C146" s="204"/>
      <c r="D146" s="205" t="s">
        <v>72</v>
      </c>
      <c r="E146" s="217" t="s">
        <v>241</v>
      </c>
      <c r="F146" s="217" t="s">
        <v>242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SUM(P147:P154)</f>
        <v>0</v>
      </c>
      <c r="Q146" s="211"/>
      <c r="R146" s="212">
        <f>SUM(R147:R154)</f>
        <v>0.018730000000000004</v>
      </c>
      <c r="S146" s="211"/>
      <c r="T146" s="213">
        <f>SUM(T147:T154)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83</v>
      </c>
      <c r="AT146" s="215" t="s">
        <v>72</v>
      </c>
      <c r="AU146" s="215" t="s">
        <v>81</v>
      </c>
      <c r="AY146" s="214" t="s">
        <v>131</v>
      </c>
      <c r="BK146" s="216">
        <f>SUM(BK147:BK154)</f>
        <v>0</v>
      </c>
    </row>
    <row r="147" s="2" customFormat="1" ht="16.5" customHeight="1">
      <c r="A147" s="39"/>
      <c r="B147" s="40"/>
      <c r="C147" s="219" t="s">
        <v>243</v>
      </c>
      <c r="D147" s="219" t="s">
        <v>134</v>
      </c>
      <c r="E147" s="220" t="s">
        <v>244</v>
      </c>
      <c r="F147" s="221" t="s">
        <v>245</v>
      </c>
      <c r="G147" s="222" t="s">
        <v>137</v>
      </c>
      <c r="H147" s="223">
        <v>2</v>
      </c>
      <c r="I147" s="224"/>
      <c r="J147" s="225">
        <f>ROUND(I147*H147,2)</f>
        <v>0</v>
      </c>
      <c r="K147" s="221" t="s">
        <v>138</v>
      </c>
      <c r="L147" s="45"/>
      <c r="M147" s="226" t="s">
        <v>19</v>
      </c>
      <c r="N147" s="227" t="s">
        <v>44</v>
      </c>
      <c r="O147" s="85"/>
      <c r="P147" s="228">
        <f>O147*H147</f>
        <v>0</v>
      </c>
      <c r="Q147" s="228">
        <v>5.0000000000000002E-05</v>
      </c>
      <c r="R147" s="228">
        <f>Q147*H147</f>
        <v>0.00010000000000000001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223</v>
      </c>
      <c r="AT147" s="230" t="s">
        <v>134</v>
      </c>
      <c r="AU147" s="230" t="s">
        <v>83</v>
      </c>
      <c r="AY147" s="18" t="s">
        <v>131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81</v>
      </c>
      <c r="BK147" s="231">
        <f>ROUND(I147*H147,2)</f>
        <v>0</v>
      </c>
      <c r="BL147" s="18" t="s">
        <v>223</v>
      </c>
      <c r="BM147" s="230" t="s">
        <v>246</v>
      </c>
    </row>
    <row r="148" s="13" customFormat="1">
      <c r="A148" s="13"/>
      <c r="B148" s="232"/>
      <c r="C148" s="233"/>
      <c r="D148" s="234" t="s">
        <v>141</v>
      </c>
      <c r="E148" s="235" t="s">
        <v>19</v>
      </c>
      <c r="F148" s="236" t="s">
        <v>247</v>
      </c>
      <c r="G148" s="233"/>
      <c r="H148" s="237">
        <v>2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141</v>
      </c>
      <c r="AU148" s="243" t="s">
        <v>83</v>
      </c>
      <c r="AV148" s="13" t="s">
        <v>83</v>
      </c>
      <c r="AW148" s="13" t="s">
        <v>34</v>
      </c>
      <c r="AX148" s="13" t="s">
        <v>81</v>
      </c>
      <c r="AY148" s="243" t="s">
        <v>131</v>
      </c>
    </row>
    <row r="149" s="2" customFormat="1" ht="16.5" customHeight="1">
      <c r="A149" s="39"/>
      <c r="B149" s="40"/>
      <c r="C149" s="219" t="s">
        <v>248</v>
      </c>
      <c r="D149" s="219" t="s">
        <v>134</v>
      </c>
      <c r="E149" s="220" t="s">
        <v>249</v>
      </c>
      <c r="F149" s="221" t="s">
        <v>250</v>
      </c>
      <c r="G149" s="222" t="s">
        <v>251</v>
      </c>
      <c r="H149" s="223">
        <v>13.5</v>
      </c>
      <c r="I149" s="224"/>
      <c r="J149" s="225">
        <f>ROUND(I149*H149,2)</f>
        <v>0</v>
      </c>
      <c r="K149" s="221" t="s">
        <v>138</v>
      </c>
      <c r="L149" s="45"/>
      <c r="M149" s="226" t="s">
        <v>19</v>
      </c>
      <c r="N149" s="227" t="s">
        <v>44</v>
      </c>
      <c r="O149" s="85"/>
      <c r="P149" s="228">
        <f>O149*H149</f>
        <v>0</v>
      </c>
      <c r="Q149" s="228">
        <v>0.0011900000000000001</v>
      </c>
      <c r="R149" s="228">
        <f>Q149*H149</f>
        <v>0.016065000000000003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223</v>
      </c>
      <c r="AT149" s="230" t="s">
        <v>134</v>
      </c>
      <c r="AU149" s="230" t="s">
        <v>83</v>
      </c>
      <c r="AY149" s="18" t="s">
        <v>131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81</v>
      </c>
      <c r="BK149" s="231">
        <f>ROUND(I149*H149,2)</f>
        <v>0</v>
      </c>
      <c r="BL149" s="18" t="s">
        <v>223</v>
      </c>
      <c r="BM149" s="230" t="s">
        <v>252</v>
      </c>
    </row>
    <row r="150" s="13" customFormat="1">
      <c r="A150" s="13"/>
      <c r="B150" s="232"/>
      <c r="C150" s="233"/>
      <c r="D150" s="234" t="s">
        <v>141</v>
      </c>
      <c r="E150" s="235" t="s">
        <v>19</v>
      </c>
      <c r="F150" s="236" t="s">
        <v>253</v>
      </c>
      <c r="G150" s="233"/>
      <c r="H150" s="237">
        <v>13.5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141</v>
      </c>
      <c r="AU150" s="243" t="s">
        <v>83</v>
      </c>
      <c r="AV150" s="13" t="s">
        <v>83</v>
      </c>
      <c r="AW150" s="13" t="s">
        <v>34</v>
      </c>
      <c r="AX150" s="13" t="s">
        <v>81</v>
      </c>
      <c r="AY150" s="243" t="s">
        <v>131</v>
      </c>
    </row>
    <row r="151" s="2" customFormat="1" ht="24" customHeight="1">
      <c r="A151" s="39"/>
      <c r="B151" s="40"/>
      <c r="C151" s="219" t="s">
        <v>7</v>
      </c>
      <c r="D151" s="219" t="s">
        <v>134</v>
      </c>
      <c r="E151" s="220" t="s">
        <v>254</v>
      </c>
      <c r="F151" s="221" t="s">
        <v>255</v>
      </c>
      <c r="G151" s="222" t="s">
        <v>251</v>
      </c>
      <c r="H151" s="223">
        <v>13.5</v>
      </c>
      <c r="I151" s="224"/>
      <c r="J151" s="225">
        <f>ROUND(I151*H151,2)</f>
        <v>0</v>
      </c>
      <c r="K151" s="221" t="s">
        <v>138</v>
      </c>
      <c r="L151" s="45"/>
      <c r="M151" s="226" t="s">
        <v>19</v>
      </c>
      <c r="N151" s="227" t="s">
        <v>44</v>
      </c>
      <c r="O151" s="85"/>
      <c r="P151" s="228">
        <f>O151*H151</f>
        <v>0</v>
      </c>
      <c r="Q151" s="228">
        <v>0.00019000000000000001</v>
      </c>
      <c r="R151" s="228">
        <f>Q151*H151</f>
        <v>0.002565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223</v>
      </c>
      <c r="AT151" s="230" t="s">
        <v>134</v>
      </c>
      <c r="AU151" s="230" t="s">
        <v>83</v>
      </c>
      <c r="AY151" s="18" t="s">
        <v>131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81</v>
      </c>
      <c r="BK151" s="231">
        <f>ROUND(I151*H151,2)</f>
        <v>0</v>
      </c>
      <c r="BL151" s="18" t="s">
        <v>223</v>
      </c>
      <c r="BM151" s="230" t="s">
        <v>256</v>
      </c>
    </row>
    <row r="152" s="2" customFormat="1" ht="24" customHeight="1">
      <c r="A152" s="39"/>
      <c r="B152" s="40"/>
      <c r="C152" s="219" t="s">
        <v>257</v>
      </c>
      <c r="D152" s="219" t="s">
        <v>134</v>
      </c>
      <c r="E152" s="220" t="s">
        <v>258</v>
      </c>
      <c r="F152" s="221" t="s">
        <v>259</v>
      </c>
      <c r="G152" s="222" t="s">
        <v>213</v>
      </c>
      <c r="H152" s="223">
        <v>0.019</v>
      </c>
      <c r="I152" s="224"/>
      <c r="J152" s="225">
        <f>ROUND(I152*H152,2)</f>
        <v>0</v>
      </c>
      <c r="K152" s="221" t="s">
        <v>138</v>
      </c>
      <c r="L152" s="45"/>
      <c r="M152" s="226" t="s">
        <v>19</v>
      </c>
      <c r="N152" s="227" t="s">
        <v>44</v>
      </c>
      <c r="O152" s="8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223</v>
      </c>
      <c r="AT152" s="230" t="s">
        <v>134</v>
      </c>
      <c r="AU152" s="230" t="s">
        <v>83</v>
      </c>
      <c r="AY152" s="18" t="s">
        <v>131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81</v>
      </c>
      <c r="BK152" s="231">
        <f>ROUND(I152*H152,2)</f>
        <v>0</v>
      </c>
      <c r="BL152" s="18" t="s">
        <v>223</v>
      </c>
      <c r="BM152" s="230" t="s">
        <v>260</v>
      </c>
    </row>
    <row r="153" s="2" customFormat="1" ht="24" customHeight="1">
      <c r="A153" s="39"/>
      <c r="B153" s="40"/>
      <c r="C153" s="219" t="s">
        <v>261</v>
      </c>
      <c r="D153" s="219" t="s">
        <v>134</v>
      </c>
      <c r="E153" s="220" t="s">
        <v>262</v>
      </c>
      <c r="F153" s="221" t="s">
        <v>263</v>
      </c>
      <c r="G153" s="222" t="s">
        <v>213</v>
      </c>
      <c r="H153" s="223">
        <v>0.019</v>
      </c>
      <c r="I153" s="224"/>
      <c r="J153" s="225">
        <f>ROUND(I153*H153,2)</f>
        <v>0</v>
      </c>
      <c r="K153" s="221" t="s">
        <v>138</v>
      </c>
      <c r="L153" s="45"/>
      <c r="M153" s="226" t="s">
        <v>19</v>
      </c>
      <c r="N153" s="227" t="s">
        <v>44</v>
      </c>
      <c r="O153" s="8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223</v>
      </c>
      <c r="AT153" s="230" t="s">
        <v>134</v>
      </c>
      <c r="AU153" s="230" t="s">
        <v>83</v>
      </c>
      <c r="AY153" s="18" t="s">
        <v>131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81</v>
      </c>
      <c r="BK153" s="231">
        <f>ROUND(I153*H153,2)</f>
        <v>0</v>
      </c>
      <c r="BL153" s="18" t="s">
        <v>223</v>
      </c>
      <c r="BM153" s="230" t="s">
        <v>264</v>
      </c>
    </row>
    <row r="154" s="2" customFormat="1" ht="24" customHeight="1">
      <c r="A154" s="39"/>
      <c r="B154" s="40"/>
      <c r="C154" s="219" t="s">
        <v>265</v>
      </c>
      <c r="D154" s="219" t="s">
        <v>134</v>
      </c>
      <c r="E154" s="220" t="s">
        <v>266</v>
      </c>
      <c r="F154" s="221" t="s">
        <v>267</v>
      </c>
      <c r="G154" s="222" t="s">
        <v>213</v>
      </c>
      <c r="H154" s="223">
        <v>0.019</v>
      </c>
      <c r="I154" s="224"/>
      <c r="J154" s="225">
        <f>ROUND(I154*H154,2)</f>
        <v>0</v>
      </c>
      <c r="K154" s="221" t="s">
        <v>138</v>
      </c>
      <c r="L154" s="45"/>
      <c r="M154" s="226" t="s">
        <v>19</v>
      </c>
      <c r="N154" s="227" t="s">
        <v>44</v>
      </c>
      <c r="O154" s="8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223</v>
      </c>
      <c r="AT154" s="230" t="s">
        <v>134</v>
      </c>
      <c r="AU154" s="230" t="s">
        <v>83</v>
      </c>
      <c r="AY154" s="18" t="s">
        <v>131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81</v>
      </c>
      <c r="BK154" s="231">
        <f>ROUND(I154*H154,2)</f>
        <v>0</v>
      </c>
      <c r="BL154" s="18" t="s">
        <v>223</v>
      </c>
      <c r="BM154" s="230" t="s">
        <v>268</v>
      </c>
    </row>
    <row r="155" s="12" customFormat="1" ht="22.8" customHeight="1">
      <c r="A155" s="12"/>
      <c r="B155" s="203"/>
      <c r="C155" s="204"/>
      <c r="D155" s="205" t="s">
        <v>72</v>
      </c>
      <c r="E155" s="217" t="s">
        <v>269</v>
      </c>
      <c r="F155" s="217" t="s">
        <v>270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SUM(P156:P162)</f>
        <v>0</v>
      </c>
      <c r="Q155" s="211"/>
      <c r="R155" s="212">
        <f>SUM(R156:R162)</f>
        <v>0.054479999999999994</v>
      </c>
      <c r="S155" s="211"/>
      <c r="T155" s="213">
        <f>SUM(T156:T162)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83</v>
      </c>
      <c r="AT155" s="215" t="s">
        <v>72</v>
      </c>
      <c r="AU155" s="215" t="s">
        <v>81</v>
      </c>
      <c r="AY155" s="214" t="s">
        <v>131</v>
      </c>
      <c r="BK155" s="216">
        <f>SUM(BK156:BK162)</f>
        <v>0</v>
      </c>
    </row>
    <row r="156" s="2" customFormat="1" ht="24" customHeight="1">
      <c r="A156" s="39"/>
      <c r="B156" s="40"/>
      <c r="C156" s="219" t="s">
        <v>271</v>
      </c>
      <c r="D156" s="219" t="s">
        <v>134</v>
      </c>
      <c r="E156" s="220" t="s">
        <v>272</v>
      </c>
      <c r="F156" s="221" t="s">
        <v>273</v>
      </c>
      <c r="G156" s="222" t="s">
        <v>137</v>
      </c>
      <c r="H156" s="223">
        <v>6</v>
      </c>
      <c r="I156" s="224"/>
      <c r="J156" s="225">
        <f>ROUND(I156*H156,2)</f>
        <v>0</v>
      </c>
      <c r="K156" s="221" t="s">
        <v>138</v>
      </c>
      <c r="L156" s="45"/>
      <c r="M156" s="226" t="s">
        <v>19</v>
      </c>
      <c r="N156" s="227" t="s">
        <v>44</v>
      </c>
      <c r="O156" s="85"/>
      <c r="P156" s="228">
        <f>O156*H156</f>
        <v>0</v>
      </c>
      <c r="Q156" s="228">
        <v>8.0000000000000007E-05</v>
      </c>
      <c r="R156" s="228">
        <f>Q156*H156</f>
        <v>0.00048000000000000007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223</v>
      </c>
      <c r="AT156" s="230" t="s">
        <v>134</v>
      </c>
      <c r="AU156" s="230" t="s">
        <v>83</v>
      </c>
      <c r="AY156" s="18" t="s">
        <v>131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81</v>
      </c>
      <c r="BK156" s="231">
        <f>ROUND(I156*H156,2)</f>
        <v>0</v>
      </c>
      <c r="BL156" s="18" t="s">
        <v>223</v>
      </c>
      <c r="BM156" s="230" t="s">
        <v>274</v>
      </c>
    </row>
    <row r="157" s="13" customFormat="1">
      <c r="A157" s="13"/>
      <c r="B157" s="232"/>
      <c r="C157" s="233"/>
      <c r="D157" s="234" t="s">
        <v>141</v>
      </c>
      <c r="E157" s="235" t="s">
        <v>19</v>
      </c>
      <c r="F157" s="236" t="s">
        <v>275</v>
      </c>
      <c r="G157" s="233"/>
      <c r="H157" s="237">
        <v>6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141</v>
      </c>
      <c r="AU157" s="243" t="s">
        <v>83</v>
      </c>
      <c r="AV157" s="13" t="s">
        <v>83</v>
      </c>
      <c r="AW157" s="13" t="s">
        <v>34</v>
      </c>
      <c r="AX157" s="13" t="s">
        <v>81</v>
      </c>
      <c r="AY157" s="243" t="s">
        <v>131</v>
      </c>
    </row>
    <row r="158" s="2" customFormat="1" ht="24" customHeight="1">
      <c r="A158" s="39"/>
      <c r="B158" s="40"/>
      <c r="C158" s="265" t="s">
        <v>276</v>
      </c>
      <c r="D158" s="265" t="s">
        <v>277</v>
      </c>
      <c r="E158" s="266" t="s">
        <v>278</v>
      </c>
      <c r="F158" s="267" t="s">
        <v>279</v>
      </c>
      <c r="G158" s="268" t="s">
        <v>137</v>
      </c>
      <c r="H158" s="269">
        <v>6</v>
      </c>
      <c r="I158" s="270"/>
      <c r="J158" s="271">
        <f>ROUND(I158*H158,2)</f>
        <v>0</v>
      </c>
      <c r="K158" s="267" t="s">
        <v>19</v>
      </c>
      <c r="L158" s="272"/>
      <c r="M158" s="273" t="s">
        <v>19</v>
      </c>
      <c r="N158" s="274" t="s">
        <v>44</v>
      </c>
      <c r="O158" s="85"/>
      <c r="P158" s="228">
        <f>O158*H158</f>
        <v>0</v>
      </c>
      <c r="Q158" s="228">
        <v>0.0089999999999999993</v>
      </c>
      <c r="R158" s="228">
        <f>Q158*H158</f>
        <v>0.053999999999999992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280</v>
      </c>
      <c r="AT158" s="230" t="s">
        <v>277</v>
      </c>
      <c r="AU158" s="230" t="s">
        <v>83</v>
      </c>
      <c r="AY158" s="18" t="s">
        <v>131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81</v>
      </c>
      <c r="BK158" s="231">
        <f>ROUND(I158*H158,2)</f>
        <v>0</v>
      </c>
      <c r="BL158" s="18" t="s">
        <v>223</v>
      </c>
      <c r="BM158" s="230" t="s">
        <v>281</v>
      </c>
    </row>
    <row r="159" s="13" customFormat="1">
      <c r="A159" s="13"/>
      <c r="B159" s="232"/>
      <c r="C159" s="233"/>
      <c r="D159" s="234" t="s">
        <v>141</v>
      </c>
      <c r="E159" s="235" t="s">
        <v>19</v>
      </c>
      <c r="F159" s="236" t="s">
        <v>282</v>
      </c>
      <c r="G159" s="233"/>
      <c r="H159" s="237">
        <v>6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141</v>
      </c>
      <c r="AU159" s="243" t="s">
        <v>83</v>
      </c>
      <c r="AV159" s="13" t="s">
        <v>83</v>
      </c>
      <c r="AW159" s="13" t="s">
        <v>34</v>
      </c>
      <c r="AX159" s="13" t="s">
        <v>81</v>
      </c>
      <c r="AY159" s="243" t="s">
        <v>131</v>
      </c>
    </row>
    <row r="160" s="2" customFormat="1" ht="36" customHeight="1">
      <c r="A160" s="39"/>
      <c r="B160" s="40"/>
      <c r="C160" s="219" t="s">
        <v>283</v>
      </c>
      <c r="D160" s="219" t="s">
        <v>134</v>
      </c>
      <c r="E160" s="220" t="s">
        <v>284</v>
      </c>
      <c r="F160" s="221" t="s">
        <v>285</v>
      </c>
      <c r="G160" s="222" t="s">
        <v>213</v>
      </c>
      <c r="H160" s="223">
        <v>0.053999999999999999</v>
      </c>
      <c r="I160" s="224"/>
      <c r="J160" s="225">
        <f>ROUND(I160*H160,2)</f>
        <v>0</v>
      </c>
      <c r="K160" s="221" t="s">
        <v>138</v>
      </c>
      <c r="L160" s="45"/>
      <c r="M160" s="226" t="s">
        <v>19</v>
      </c>
      <c r="N160" s="227" t="s">
        <v>44</v>
      </c>
      <c r="O160" s="8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223</v>
      </c>
      <c r="AT160" s="230" t="s">
        <v>134</v>
      </c>
      <c r="AU160" s="230" t="s">
        <v>83</v>
      </c>
      <c r="AY160" s="18" t="s">
        <v>131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81</v>
      </c>
      <c r="BK160" s="231">
        <f>ROUND(I160*H160,2)</f>
        <v>0</v>
      </c>
      <c r="BL160" s="18" t="s">
        <v>223</v>
      </c>
      <c r="BM160" s="230" t="s">
        <v>286</v>
      </c>
    </row>
    <row r="161" s="2" customFormat="1" ht="24" customHeight="1">
      <c r="A161" s="39"/>
      <c r="B161" s="40"/>
      <c r="C161" s="219" t="s">
        <v>287</v>
      </c>
      <c r="D161" s="219" t="s">
        <v>134</v>
      </c>
      <c r="E161" s="220" t="s">
        <v>288</v>
      </c>
      <c r="F161" s="221" t="s">
        <v>289</v>
      </c>
      <c r="G161" s="222" t="s">
        <v>213</v>
      </c>
      <c r="H161" s="223">
        <v>0.053999999999999999</v>
      </c>
      <c r="I161" s="224"/>
      <c r="J161" s="225">
        <f>ROUND(I161*H161,2)</f>
        <v>0</v>
      </c>
      <c r="K161" s="221" t="s">
        <v>138</v>
      </c>
      <c r="L161" s="45"/>
      <c r="M161" s="226" t="s">
        <v>19</v>
      </c>
      <c r="N161" s="227" t="s">
        <v>44</v>
      </c>
      <c r="O161" s="85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223</v>
      </c>
      <c r="AT161" s="230" t="s">
        <v>134</v>
      </c>
      <c r="AU161" s="230" t="s">
        <v>83</v>
      </c>
      <c r="AY161" s="18" t="s">
        <v>131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81</v>
      </c>
      <c r="BK161" s="231">
        <f>ROUND(I161*H161,2)</f>
        <v>0</v>
      </c>
      <c r="BL161" s="18" t="s">
        <v>223</v>
      </c>
      <c r="BM161" s="230" t="s">
        <v>290</v>
      </c>
    </row>
    <row r="162" s="2" customFormat="1" ht="24" customHeight="1">
      <c r="A162" s="39"/>
      <c r="B162" s="40"/>
      <c r="C162" s="219" t="s">
        <v>291</v>
      </c>
      <c r="D162" s="219" t="s">
        <v>134</v>
      </c>
      <c r="E162" s="220" t="s">
        <v>292</v>
      </c>
      <c r="F162" s="221" t="s">
        <v>293</v>
      </c>
      <c r="G162" s="222" t="s">
        <v>213</v>
      </c>
      <c r="H162" s="223">
        <v>0.053999999999999999</v>
      </c>
      <c r="I162" s="224"/>
      <c r="J162" s="225">
        <f>ROUND(I162*H162,2)</f>
        <v>0</v>
      </c>
      <c r="K162" s="221" t="s">
        <v>138</v>
      </c>
      <c r="L162" s="45"/>
      <c r="M162" s="226" t="s">
        <v>19</v>
      </c>
      <c r="N162" s="227" t="s">
        <v>44</v>
      </c>
      <c r="O162" s="85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223</v>
      </c>
      <c r="AT162" s="230" t="s">
        <v>134</v>
      </c>
      <c r="AU162" s="230" t="s">
        <v>83</v>
      </c>
      <c r="AY162" s="18" t="s">
        <v>131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81</v>
      </c>
      <c r="BK162" s="231">
        <f>ROUND(I162*H162,2)</f>
        <v>0</v>
      </c>
      <c r="BL162" s="18" t="s">
        <v>223</v>
      </c>
      <c r="BM162" s="230" t="s">
        <v>294</v>
      </c>
    </row>
    <row r="163" s="12" customFormat="1" ht="22.8" customHeight="1">
      <c r="A163" s="12"/>
      <c r="B163" s="203"/>
      <c r="C163" s="204"/>
      <c r="D163" s="205" t="s">
        <v>72</v>
      </c>
      <c r="E163" s="217" t="s">
        <v>295</v>
      </c>
      <c r="F163" s="217" t="s">
        <v>296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SUM(P164:P165)</f>
        <v>0</v>
      </c>
      <c r="Q163" s="211"/>
      <c r="R163" s="212">
        <f>SUM(R164:R165)</f>
        <v>0</v>
      </c>
      <c r="S163" s="211"/>
      <c r="T163" s="213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83</v>
      </c>
      <c r="AT163" s="215" t="s">
        <v>72</v>
      </c>
      <c r="AU163" s="215" t="s">
        <v>81</v>
      </c>
      <c r="AY163" s="214" t="s">
        <v>131</v>
      </c>
      <c r="BK163" s="216">
        <f>SUM(BK164:BK165)</f>
        <v>0</v>
      </c>
    </row>
    <row r="164" s="2" customFormat="1" ht="48" customHeight="1">
      <c r="A164" s="39"/>
      <c r="B164" s="40"/>
      <c r="C164" s="219" t="s">
        <v>297</v>
      </c>
      <c r="D164" s="219" t="s">
        <v>134</v>
      </c>
      <c r="E164" s="220" t="s">
        <v>298</v>
      </c>
      <c r="F164" s="221" t="s">
        <v>299</v>
      </c>
      <c r="G164" s="222" t="s">
        <v>137</v>
      </c>
      <c r="H164" s="223">
        <v>1</v>
      </c>
      <c r="I164" s="224"/>
      <c r="J164" s="225">
        <f>ROUND(I164*H164,2)</f>
        <v>0</v>
      </c>
      <c r="K164" s="221" t="s">
        <v>19</v>
      </c>
      <c r="L164" s="45"/>
      <c r="M164" s="226" t="s">
        <v>19</v>
      </c>
      <c r="N164" s="227" t="s">
        <v>44</v>
      </c>
      <c r="O164" s="85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223</v>
      </c>
      <c r="AT164" s="230" t="s">
        <v>134</v>
      </c>
      <c r="AU164" s="230" t="s">
        <v>83</v>
      </c>
      <c r="AY164" s="18" t="s">
        <v>131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81</v>
      </c>
      <c r="BK164" s="231">
        <f>ROUND(I164*H164,2)</f>
        <v>0</v>
      </c>
      <c r="BL164" s="18" t="s">
        <v>223</v>
      </c>
      <c r="BM164" s="230" t="s">
        <v>300</v>
      </c>
    </row>
    <row r="165" s="13" customFormat="1">
      <c r="A165" s="13"/>
      <c r="B165" s="232"/>
      <c r="C165" s="233"/>
      <c r="D165" s="234" t="s">
        <v>141</v>
      </c>
      <c r="E165" s="235" t="s">
        <v>19</v>
      </c>
      <c r="F165" s="236" t="s">
        <v>301</v>
      </c>
      <c r="G165" s="233"/>
      <c r="H165" s="237">
        <v>1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141</v>
      </c>
      <c r="AU165" s="243" t="s">
        <v>83</v>
      </c>
      <c r="AV165" s="13" t="s">
        <v>83</v>
      </c>
      <c r="AW165" s="13" t="s">
        <v>34</v>
      </c>
      <c r="AX165" s="13" t="s">
        <v>81</v>
      </c>
      <c r="AY165" s="243" t="s">
        <v>131</v>
      </c>
    </row>
    <row r="166" s="12" customFormat="1" ht="22.8" customHeight="1">
      <c r="A166" s="12"/>
      <c r="B166" s="203"/>
      <c r="C166" s="204"/>
      <c r="D166" s="205" t="s">
        <v>72</v>
      </c>
      <c r="E166" s="217" t="s">
        <v>302</v>
      </c>
      <c r="F166" s="217" t="s">
        <v>303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SUM(P167:P173)</f>
        <v>0</v>
      </c>
      <c r="Q166" s="211"/>
      <c r="R166" s="212">
        <f>SUM(R167:R173)</f>
        <v>0.254</v>
      </c>
      <c r="S166" s="211"/>
      <c r="T166" s="213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83</v>
      </c>
      <c r="AT166" s="215" t="s">
        <v>72</v>
      </c>
      <c r="AU166" s="215" t="s">
        <v>81</v>
      </c>
      <c r="AY166" s="214" t="s">
        <v>131</v>
      </c>
      <c r="BK166" s="216">
        <f>SUM(BK167:BK173)</f>
        <v>0</v>
      </c>
    </row>
    <row r="167" s="2" customFormat="1" ht="36" customHeight="1">
      <c r="A167" s="39"/>
      <c r="B167" s="40"/>
      <c r="C167" s="219" t="s">
        <v>304</v>
      </c>
      <c r="D167" s="219" t="s">
        <v>134</v>
      </c>
      <c r="E167" s="220" t="s">
        <v>305</v>
      </c>
      <c r="F167" s="221" t="s">
        <v>306</v>
      </c>
      <c r="G167" s="222" t="s">
        <v>137</v>
      </c>
      <c r="H167" s="223">
        <v>1</v>
      </c>
      <c r="I167" s="224"/>
      <c r="J167" s="225">
        <f>ROUND(I167*H167,2)</f>
        <v>0</v>
      </c>
      <c r="K167" s="221" t="s">
        <v>19</v>
      </c>
      <c r="L167" s="45"/>
      <c r="M167" s="226" t="s">
        <v>19</v>
      </c>
      <c r="N167" s="227" t="s">
        <v>44</v>
      </c>
      <c r="O167" s="85"/>
      <c r="P167" s="228">
        <f>O167*H167</f>
        <v>0</v>
      </c>
      <c r="Q167" s="228">
        <v>0.037999999999999999</v>
      </c>
      <c r="R167" s="228">
        <f>Q167*H167</f>
        <v>0.037999999999999999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223</v>
      </c>
      <c r="AT167" s="230" t="s">
        <v>134</v>
      </c>
      <c r="AU167" s="230" t="s">
        <v>83</v>
      </c>
      <c r="AY167" s="18" t="s">
        <v>131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81</v>
      </c>
      <c r="BK167" s="231">
        <f>ROUND(I167*H167,2)</f>
        <v>0</v>
      </c>
      <c r="BL167" s="18" t="s">
        <v>223</v>
      </c>
      <c r="BM167" s="230" t="s">
        <v>307</v>
      </c>
    </row>
    <row r="168" s="13" customFormat="1">
      <c r="A168" s="13"/>
      <c r="B168" s="232"/>
      <c r="C168" s="233"/>
      <c r="D168" s="234" t="s">
        <v>141</v>
      </c>
      <c r="E168" s="235" t="s">
        <v>19</v>
      </c>
      <c r="F168" s="236" t="s">
        <v>308</v>
      </c>
      <c r="G168" s="233"/>
      <c r="H168" s="237">
        <v>1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141</v>
      </c>
      <c r="AU168" s="243" t="s">
        <v>83</v>
      </c>
      <c r="AV168" s="13" t="s">
        <v>83</v>
      </c>
      <c r="AW168" s="13" t="s">
        <v>34</v>
      </c>
      <c r="AX168" s="13" t="s">
        <v>81</v>
      </c>
      <c r="AY168" s="243" t="s">
        <v>131</v>
      </c>
    </row>
    <row r="169" s="2" customFormat="1" ht="48" customHeight="1">
      <c r="A169" s="39"/>
      <c r="B169" s="40"/>
      <c r="C169" s="219" t="s">
        <v>280</v>
      </c>
      <c r="D169" s="219" t="s">
        <v>134</v>
      </c>
      <c r="E169" s="220" t="s">
        <v>309</v>
      </c>
      <c r="F169" s="221" t="s">
        <v>310</v>
      </c>
      <c r="G169" s="222" t="s">
        <v>137</v>
      </c>
      <c r="H169" s="223">
        <v>1</v>
      </c>
      <c r="I169" s="224"/>
      <c r="J169" s="225">
        <f>ROUND(I169*H169,2)</f>
        <v>0</v>
      </c>
      <c r="K169" s="221" t="s">
        <v>19</v>
      </c>
      <c r="L169" s="45"/>
      <c r="M169" s="226" t="s">
        <v>19</v>
      </c>
      <c r="N169" s="227" t="s">
        <v>44</v>
      </c>
      <c r="O169" s="85"/>
      <c r="P169" s="228">
        <f>O169*H169</f>
        <v>0</v>
      </c>
      <c r="Q169" s="228">
        <v>0.216</v>
      </c>
      <c r="R169" s="228">
        <f>Q169*H169</f>
        <v>0.216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223</v>
      </c>
      <c r="AT169" s="230" t="s">
        <v>134</v>
      </c>
      <c r="AU169" s="230" t="s">
        <v>83</v>
      </c>
      <c r="AY169" s="18" t="s">
        <v>131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81</v>
      </c>
      <c r="BK169" s="231">
        <f>ROUND(I169*H169,2)</f>
        <v>0</v>
      </c>
      <c r="BL169" s="18" t="s">
        <v>223</v>
      </c>
      <c r="BM169" s="230" t="s">
        <v>311</v>
      </c>
    </row>
    <row r="170" s="13" customFormat="1">
      <c r="A170" s="13"/>
      <c r="B170" s="232"/>
      <c r="C170" s="233"/>
      <c r="D170" s="234" t="s">
        <v>141</v>
      </c>
      <c r="E170" s="235" t="s">
        <v>19</v>
      </c>
      <c r="F170" s="236" t="s">
        <v>312</v>
      </c>
      <c r="G170" s="233"/>
      <c r="H170" s="237">
        <v>1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141</v>
      </c>
      <c r="AU170" s="243" t="s">
        <v>83</v>
      </c>
      <c r="AV170" s="13" t="s">
        <v>83</v>
      </c>
      <c r="AW170" s="13" t="s">
        <v>34</v>
      </c>
      <c r="AX170" s="13" t="s">
        <v>81</v>
      </c>
      <c r="AY170" s="243" t="s">
        <v>131</v>
      </c>
    </row>
    <row r="171" s="2" customFormat="1" ht="24" customHeight="1">
      <c r="A171" s="39"/>
      <c r="B171" s="40"/>
      <c r="C171" s="219" t="s">
        <v>313</v>
      </c>
      <c r="D171" s="219" t="s">
        <v>134</v>
      </c>
      <c r="E171" s="220" t="s">
        <v>314</v>
      </c>
      <c r="F171" s="221" t="s">
        <v>315</v>
      </c>
      <c r="G171" s="222" t="s">
        <v>213</v>
      </c>
      <c r="H171" s="223">
        <v>0.254</v>
      </c>
      <c r="I171" s="224"/>
      <c r="J171" s="225">
        <f>ROUND(I171*H171,2)</f>
        <v>0</v>
      </c>
      <c r="K171" s="221" t="s">
        <v>138</v>
      </c>
      <c r="L171" s="45"/>
      <c r="M171" s="226" t="s">
        <v>19</v>
      </c>
      <c r="N171" s="227" t="s">
        <v>44</v>
      </c>
      <c r="O171" s="85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223</v>
      </c>
      <c r="AT171" s="230" t="s">
        <v>134</v>
      </c>
      <c r="AU171" s="230" t="s">
        <v>83</v>
      </c>
      <c r="AY171" s="18" t="s">
        <v>131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81</v>
      </c>
      <c r="BK171" s="231">
        <f>ROUND(I171*H171,2)</f>
        <v>0</v>
      </c>
      <c r="BL171" s="18" t="s">
        <v>223</v>
      </c>
      <c r="BM171" s="230" t="s">
        <v>316</v>
      </c>
    </row>
    <row r="172" s="2" customFormat="1" ht="24" customHeight="1">
      <c r="A172" s="39"/>
      <c r="B172" s="40"/>
      <c r="C172" s="219" t="s">
        <v>317</v>
      </c>
      <c r="D172" s="219" t="s">
        <v>134</v>
      </c>
      <c r="E172" s="220" t="s">
        <v>318</v>
      </c>
      <c r="F172" s="221" t="s">
        <v>319</v>
      </c>
      <c r="G172" s="222" t="s">
        <v>213</v>
      </c>
      <c r="H172" s="223">
        <v>0.254</v>
      </c>
      <c r="I172" s="224"/>
      <c r="J172" s="225">
        <f>ROUND(I172*H172,2)</f>
        <v>0</v>
      </c>
      <c r="K172" s="221" t="s">
        <v>138</v>
      </c>
      <c r="L172" s="45"/>
      <c r="M172" s="226" t="s">
        <v>19</v>
      </c>
      <c r="N172" s="227" t="s">
        <v>44</v>
      </c>
      <c r="O172" s="85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223</v>
      </c>
      <c r="AT172" s="230" t="s">
        <v>134</v>
      </c>
      <c r="AU172" s="230" t="s">
        <v>83</v>
      </c>
      <c r="AY172" s="18" t="s">
        <v>131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81</v>
      </c>
      <c r="BK172" s="231">
        <f>ROUND(I172*H172,2)</f>
        <v>0</v>
      </c>
      <c r="BL172" s="18" t="s">
        <v>223</v>
      </c>
      <c r="BM172" s="230" t="s">
        <v>320</v>
      </c>
    </row>
    <row r="173" s="2" customFormat="1" ht="24" customHeight="1">
      <c r="A173" s="39"/>
      <c r="B173" s="40"/>
      <c r="C173" s="219" t="s">
        <v>321</v>
      </c>
      <c r="D173" s="219" t="s">
        <v>134</v>
      </c>
      <c r="E173" s="220" t="s">
        <v>322</v>
      </c>
      <c r="F173" s="221" t="s">
        <v>323</v>
      </c>
      <c r="G173" s="222" t="s">
        <v>213</v>
      </c>
      <c r="H173" s="223">
        <v>0.254</v>
      </c>
      <c r="I173" s="224"/>
      <c r="J173" s="225">
        <f>ROUND(I173*H173,2)</f>
        <v>0</v>
      </c>
      <c r="K173" s="221" t="s">
        <v>138</v>
      </c>
      <c r="L173" s="45"/>
      <c r="M173" s="226" t="s">
        <v>19</v>
      </c>
      <c r="N173" s="227" t="s">
        <v>44</v>
      </c>
      <c r="O173" s="85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223</v>
      </c>
      <c r="AT173" s="230" t="s">
        <v>134</v>
      </c>
      <c r="AU173" s="230" t="s">
        <v>83</v>
      </c>
      <c r="AY173" s="18" t="s">
        <v>131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81</v>
      </c>
      <c r="BK173" s="231">
        <f>ROUND(I173*H173,2)</f>
        <v>0</v>
      </c>
      <c r="BL173" s="18" t="s">
        <v>223</v>
      </c>
      <c r="BM173" s="230" t="s">
        <v>324</v>
      </c>
    </row>
    <row r="174" s="12" customFormat="1" ht="22.8" customHeight="1">
      <c r="A174" s="12"/>
      <c r="B174" s="203"/>
      <c r="C174" s="204"/>
      <c r="D174" s="205" t="s">
        <v>72</v>
      </c>
      <c r="E174" s="217" t="s">
        <v>325</v>
      </c>
      <c r="F174" s="217" t="s">
        <v>326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SUM(P175:P183)</f>
        <v>0</v>
      </c>
      <c r="Q174" s="211"/>
      <c r="R174" s="212">
        <f>SUM(R175:R183)</f>
        <v>0.021024999999999999</v>
      </c>
      <c r="S174" s="211"/>
      <c r="T174" s="213">
        <f>SUM(T175:T183)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83</v>
      </c>
      <c r="AT174" s="215" t="s">
        <v>72</v>
      </c>
      <c r="AU174" s="215" t="s">
        <v>81</v>
      </c>
      <c r="AY174" s="214" t="s">
        <v>131</v>
      </c>
      <c r="BK174" s="216">
        <f>SUM(BK175:BK183)</f>
        <v>0</v>
      </c>
    </row>
    <row r="175" s="2" customFormat="1" ht="16.5" customHeight="1">
      <c r="A175" s="39"/>
      <c r="B175" s="40"/>
      <c r="C175" s="219" t="s">
        <v>327</v>
      </c>
      <c r="D175" s="219" t="s">
        <v>134</v>
      </c>
      <c r="E175" s="220" t="s">
        <v>328</v>
      </c>
      <c r="F175" s="221" t="s">
        <v>329</v>
      </c>
      <c r="G175" s="222" t="s">
        <v>160</v>
      </c>
      <c r="H175" s="223">
        <v>33.049999999999997</v>
      </c>
      <c r="I175" s="224"/>
      <c r="J175" s="225">
        <f>ROUND(I175*H175,2)</f>
        <v>0</v>
      </c>
      <c r="K175" s="221" t="s">
        <v>138</v>
      </c>
      <c r="L175" s="45"/>
      <c r="M175" s="226" t="s">
        <v>19</v>
      </c>
      <c r="N175" s="227" t="s">
        <v>44</v>
      </c>
      <c r="O175" s="85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223</v>
      </c>
      <c r="AT175" s="230" t="s">
        <v>134</v>
      </c>
      <c r="AU175" s="230" t="s">
        <v>83</v>
      </c>
      <c r="AY175" s="18" t="s">
        <v>131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81</v>
      </c>
      <c r="BK175" s="231">
        <f>ROUND(I175*H175,2)</f>
        <v>0</v>
      </c>
      <c r="BL175" s="18" t="s">
        <v>223</v>
      </c>
      <c r="BM175" s="230" t="s">
        <v>330</v>
      </c>
    </row>
    <row r="176" s="2" customFormat="1" ht="24" customHeight="1">
      <c r="A176" s="39"/>
      <c r="B176" s="40"/>
      <c r="C176" s="219" t="s">
        <v>331</v>
      </c>
      <c r="D176" s="219" t="s">
        <v>134</v>
      </c>
      <c r="E176" s="220" t="s">
        <v>332</v>
      </c>
      <c r="F176" s="221" t="s">
        <v>333</v>
      </c>
      <c r="G176" s="222" t="s">
        <v>137</v>
      </c>
      <c r="H176" s="223">
        <v>10</v>
      </c>
      <c r="I176" s="224"/>
      <c r="J176" s="225">
        <f>ROUND(I176*H176,2)</f>
        <v>0</v>
      </c>
      <c r="K176" s="221" t="s">
        <v>138</v>
      </c>
      <c r="L176" s="45"/>
      <c r="M176" s="226" t="s">
        <v>19</v>
      </c>
      <c r="N176" s="227" t="s">
        <v>44</v>
      </c>
      <c r="O176" s="85"/>
      <c r="P176" s="228">
        <f>O176*H176</f>
        <v>0</v>
      </c>
      <c r="Q176" s="228">
        <v>0.00044999999999999999</v>
      </c>
      <c r="R176" s="228">
        <f>Q176*H176</f>
        <v>0.0044999999999999997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223</v>
      </c>
      <c r="AT176" s="230" t="s">
        <v>134</v>
      </c>
      <c r="AU176" s="230" t="s">
        <v>83</v>
      </c>
      <c r="AY176" s="18" t="s">
        <v>131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81</v>
      </c>
      <c r="BK176" s="231">
        <f>ROUND(I176*H176,2)</f>
        <v>0</v>
      </c>
      <c r="BL176" s="18" t="s">
        <v>223</v>
      </c>
      <c r="BM176" s="230" t="s">
        <v>334</v>
      </c>
    </row>
    <row r="177" s="13" customFormat="1">
      <c r="A177" s="13"/>
      <c r="B177" s="232"/>
      <c r="C177" s="233"/>
      <c r="D177" s="234" t="s">
        <v>141</v>
      </c>
      <c r="E177" s="235" t="s">
        <v>19</v>
      </c>
      <c r="F177" s="236" t="s">
        <v>335</v>
      </c>
      <c r="G177" s="233"/>
      <c r="H177" s="237">
        <v>10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141</v>
      </c>
      <c r="AU177" s="243" t="s">
        <v>83</v>
      </c>
      <c r="AV177" s="13" t="s">
        <v>83</v>
      </c>
      <c r="AW177" s="13" t="s">
        <v>34</v>
      </c>
      <c r="AX177" s="13" t="s">
        <v>81</v>
      </c>
      <c r="AY177" s="243" t="s">
        <v>131</v>
      </c>
    </row>
    <row r="178" s="2" customFormat="1" ht="16.5" customHeight="1">
      <c r="A178" s="39"/>
      <c r="B178" s="40"/>
      <c r="C178" s="219" t="s">
        <v>336</v>
      </c>
      <c r="D178" s="219" t="s">
        <v>134</v>
      </c>
      <c r="E178" s="220" t="s">
        <v>337</v>
      </c>
      <c r="F178" s="221" t="s">
        <v>338</v>
      </c>
      <c r="G178" s="222" t="s">
        <v>160</v>
      </c>
      <c r="H178" s="223">
        <v>33.049999999999997</v>
      </c>
      <c r="I178" s="224"/>
      <c r="J178" s="225">
        <f>ROUND(I178*H178,2)</f>
        <v>0</v>
      </c>
      <c r="K178" s="221" t="s">
        <v>138</v>
      </c>
      <c r="L178" s="45"/>
      <c r="M178" s="226" t="s">
        <v>19</v>
      </c>
      <c r="N178" s="227" t="s">
        <v>44</v>
      </c>
      <c r="O178" s="85"/>
      <c r="P178" s="228">
        <f>O178*H178</f>
        <v>0</v>
      </c>
      <c r="Q178" s="228">
        <v>0.00021000000000000001</v>
      </c>
      <c r="R178" s="228">
        <f>Q178*H178</f>
        <v>0.0069404999999999996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223</v>
      </c>
      <c r="AT178" s="230" t="s">
        <v>134</v>
      </c>
      <c r="AU178" s="230" t="s">
        <v>83</v>
      </c>
      <c r="AY178" s="18" t="s">
        <v>131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81</v>
      </c>
      <c r="BK178" s="231">
        <f>ROUND(I178*H178,2)</f>
        <v>0</v>
      </c>
      <c r="BL178" s="18" t="s">
        <v>223</v>
      </c>
      <c r="BM178" s="230" t="s">
        <v>339</v>
      </c>
    </row>
    <row r="179" s="2" customFormat="1" ht="24" customHeight="1">
      <c r="A179" s="39"/>
      <c r="B179" s="40"/>
      <c r="C179" s="219" t="s">
        <v>340</v>
      </c>
      <c r="D179" s="219" t="s">
        <v>134</v>
      </c>
      <c r="E179" s="220" t="s">
        <v>341</v>
      </c>
      <c r="F179" s="221" t="s">
        <v>342</v>
      </c>
      <c r="G179" s="222" t="s">
        <v>160</v>
      </c>
      <c r="H179" s="223">
        <v>33.049999999999997</v>
      </c>
      <c r="I179" s="224"/>
      <c r="J179" s="225">
        <f>ROUND(I179*H179,2)</f>
        <v>0</v>
      </c>
      <c r="K179" s="221" t="s">
        <v>138</v>
      </c>
      <c r="L179" s="45"/>
      <c r="M179" s="226" t="s">
        <v>19</v>
      </c>
      <c r="N179" s="227" t="s">
        <v>44</v>
      </c>
      <c r="O179" s="85"/>
      <c r="P179" s="228">
        <f>O179*H179</f>
        <v>0</v>
      </c>
      <c r="Q179" s="228">
        <v>0.00029</v>
      </c>
      <c r="R179" s="228">
        <f>Q179*H179</f>
        <v>0.0095844999999999993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223</v>
      </c>
      <c r="AT179" s="230" t="s">
        <v>134</v>
      </c>
      <c r="AU179" s="230" t="s">
        <v>83</v>
      </c>
      <c r="AY179" s="18" t="s">
        <v>131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81</v>
      </c>
      <c r="BK179" s="231">
        <f>ROUND(I179*H179,2)</f>
        <v>0</v>
      </c>
      <c r="BL179" s="18" t="s">
        <v>223</v>
      </c>
      <c r="BM179" s="230" t="s">
        <v>343</v>
      </c>
    </row>
    <row r="180" s="14" customFormat="1">
      <c r="A180" s="14"/>
      <c r="B180" s="244"/>
      <c r="C180" s="245"/>
      <c r="D180" s="234" t="s">
        <v>141</v>
      </c>
      <c r="E180" s="246" t="s">
        <v>19</v>
      </c>
      <c r="F180" s="247" t="s">
        <v>344</v>
      </c>
      <c r="G180" s="245"/>
      <c r="H180" s="246" t="s">
        <v>19</v>
      </c>
      <c r="I180" s="248"/>
      <c r="J180" s="245"/>
      <c r="K180" s="245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141</v>
      </c>
      <c r="AU180" s="253" t="s">
        <v>83</v>
      </c>
      <c r="AV180" s="14" t="s">
        <v>81</v>
      </c>
      <c r="AW180" s="14" t="s">
        <v>34</v>
      </c>
      <c r="AX180" s="14" t="s">
        <v>73</v>
      </c>
      <c r="AY180" s="253" t="s">
        <v>131</v>
      </c>
    </row>
    <row r="181" s="13" customFormat="1">
      <c r="A181" s="13"/>
      <c r="B181" s="232"/>
      <c r="C181" s="233"/>
      <c r="D181" s="234" t="s">
        <v>141</v>
      </c>
      <c r="E181" s="235" t="s">
        <v>19</v>
      </c>
      <c r="F181" s="236" t="s">
        <v>345</v>
      </c>
      <c r="G181" s="233"/>
      <c r="H181" s="237">
        <v>25.41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141</v>
      </c>
      <c r="AU181" s="243" t="s">
        <v>83</v>
      </c>
      <c r="AV181" s="13" t="s">
        <v>83</v>
      </c>
      <c r="AW181" s="13" t="s">
        <v>34</v>
      </c>
      <c r="AX181" s="13" t="s">
        <v>73</v>
      </c>
      <c r="AY181" s="243" t="s">
        <v>131</v>
      </c>
    </row>
    <row r="182" s="13" customFormat="1">
      <c r="A182" s="13"/>
      <c r="B182" s="232"/>
      <c r="C182" s="233"/>
      <c r="D182" s="234" t="s">
        <v>141</v>
      </c>
      <c r="E182" s="235" t="s">
        <v>19</v>
      </c>
      <c r="F182" s="236" t="s">
        <v>346</v>
      </c>
      <c r="G182" s="233"/>
      <c r="H182" s="237">
        <v>7.6399999999999997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141</v>
      </c>
      <c r="AU182" s="243" t="s">
        <v>83</v>
      </c>
      <c r="AV182" s="13" t="s">
        <v>83</v>
      </c>
      <c r="AW182" s="13" t="s">
        <v>34</v>
      </c>
      <c r="AX182" s="13" t="s">
        <v>73</v>
      </c>
      <c r="AY182" s="243" t="s">
        <v>131</v>
      </c>
    </row>
    <row r="183" s="15" customFormat="1">
      <c r="A183" s="15"/>
      <c r="B183" s="254"/>
      <c r="C183" s="255"/>
      <c r="D183" s="234" t="s">
        <v>141</v>
      </c>
      <c r="E183" s="256" t="s">
        <v>19</v>
      </c>
      <c r="F183" s="257" t="s">
        <v>157</v>
      </c>
      <c r="G183" s="255"/>
      <c r="H183" s="258">
        <v>33.049999999999997</v>
      </c>
      <c r="I183" s="259"/>
      <c r="J183" s="255"/>
      <c r="K183" s="255"/>
      <c r="L183" s="260"/>
      <c r="M183" s="275"/>
      <c r="N183" s="276"/>
      <c r="O183" s="276"/>
      <c r="P183" s="276"/>
      <c r="Q183" s="276"/>
      <c r="R183" s="276"/>
      <c r="S183" s="276"/>
      <c r="T183" s="27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141</v>
      </c>
      <c r="AU183" s="264" t="s">
        <v>83</v>
      </c>
      <c r="AV183" s="15" t="s">
        <v>139</v>
      </c>
      <c r="AW183" s="15" t="s">
        <v>34</v>
      </c>
      <c r="AX183" s="15" t="s">
        <v>81</v>
      </c>
      <c r="AY183" s="264" t="s">
        <v>131</v>
      </c>
    </row>
    <row r="184" s="2" customFormat="1" ht="6.96" customHeight="1">
      <c r="A184" s="39"/>
      <c r="B184" s="60"/>
      <c r="C184" s="61"/>
      <c r="D184" s="61"/>
      <c r="E184" s="61"/>
      <c r="F184" s="61"/>
      <c r="G184" s="61"/>
      <c r="H184" s="61"/>
      <c r="I184" s="167"/>
      <c r="J184" s="61"/>
      <c r="K184" s="61"/>
      <c r="L184" s="45"/>
      <c r="M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</row>
  </sheetData>
  <sheetProtection sheet="1" autoFilter="0" formatColumns="0" formatRows="0" objects="1" scenarios="1" spinCount="100000" saltValue="6tDELPVlsfUr+kqdu0zn5HWjbZxBCZz8ClZwwSqCjxHs7F+a/xmZfKpb1wk8/os0f70IoOv46aT0PsVCgnTYzg==" hashValue="56y7GOT43Gxi39OB66Wnv9wXlW8MmqptqdtQOXVn+sbAny2NlXxC2yoPtDgQvXRIwOkMXrP6hjjVmkRZDerulg==" algorithmName="SHA-512" password="CEF7"/>
  <autoFilter ref="C93:K18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1.67" style="1" customWidth="1"/>
    <col min="13" max="13" width="10.83" style="1" customWidth="1"/>
    <col min="15" max="15" width="14.17" style="1" customWidth="1"/>
    <col min="16" max="16" width="14.17" style="1" customWidth="1"/>
    <col min="17" max="17" width="14.17" style="1" customWidth="1"/>
    <col min="18" max="18" width="14.17" style="1" customWidth="1"/>
    <col min="19" max="19" width="14.17" style="1" customWidth="1"/>
    <col min="20" max="20" width="14.17" style="1" customWidth="1"/>
    <col min="21" max="21" width="16.33" style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94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zakázky'!K6</f>
        <v>Univerzita HK - budova S, na úrovni I.NP - stavební úpravy pro instalaci výpočetního clusteru v m.č. C1.040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95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347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zakázky'!AN8</f>
        <v>6. 11. 2019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zakázky'!AN13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0"/>
      <c r="G18" s="140"/>
      <c r="H18" s="140"/>
      <c r="I18" s="141" t="s">
        <v>28</v>
      </c>
      <c r="J18" s="34" t="str">
        <f>'Rekapitulace zakázky'!AN14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32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26</v>
      </c>
      <c r="J23" s="140" t="str">
        <f>IF('Rekapitulace zakázky'!AN19="","",'Rekapitulace zakázky'!AN19)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zakázky'!E20="","",'Rekapitulace zakázky'!E20)</f>
        <v>Jan Krčmář</v>
      </c>
      <c r="F24" s="39"/>
      <c r="G24" s="39"/>
      <c r="H24" s="39"/>
      <c r="I24" s="141" t="s">
        <v>28</v>
      </c>
      <c r="J24" s="140" t="str">
        <f>IF('Rekapitulace zakázky'!AN20="","",'Rekapitulace zakázky'!AN20)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1" customHeight="1">
      <c r="A27" s="143"/>
      <c r="B27" s="144"/>
      <c r="C27" s="143"/>
      <c r="D27" s="143"/>
      <c r="E27" s="145" t="s">
        <v>38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ROUND(J81,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ROUND((SUM(BE81:BE84)),  2)</f>
        <v>0</v>
      </c>
      <c r="G33" s="39"/>
      <c r="H33" s="39"/>
      <c r="I33" s="156">
        <v>0.20999999999999999</v>
      </c>
      <c r="J33" s="155">
        <f>ROUND(((SUM(BE81:BE84))*I33),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ROUND((SUM(BF81:BF84)),  2)</f>
        <v>0</v>
      </c>
      <c r="G34" s="39"/>
      <c r="H34" s="39"/>
      <c r="I34" s="156">
        <v>0.14999999999999999</v>
      </c>
      <c r="J34" s="155">
        <f>ROUND(((SUM(BF81:BF84))*I34),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ROUND((SUM(BG81:BG84)),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ROUND((SUM(BH81:BH84)),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ROUND((SUM(BI81:BI84)),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Univerzita HK - budova S, na úrovni I.NP - stavební úpravy pro instalaci výpočetního clusteru v m.č. C1.040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1.2 - Klimatizace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Hradec Králové</v>
      </c>
      <c r="G52" s="41"/>
      <c r="H52" s="41"/>
      <c r="I52" s="141" t="s">
        <v>23</v>
      </c>
      <c r="J52" s="73" t="str">
        <f>IF(J12="","",J12)</f>
        <v>6. 11. 2019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7.9" customHeight="1">
      <c r="A54" s="39"/>
      <c r="B54" s="40"/>
      <c r="C54" s="33" t="s">
        <v>25</v>
      </c>
      <c r="D54" s="41"/>
      <c r="E54" s="41"/>
      <c r="F54" s="28" t="str">
        <f>E15</f>
        <v>Univerzita Hradec Králové</v>
      </c>
      <c r="G54" s="41"/>
      <c r="H54" s="41"/>
      <c r="I54" s="141" t="s">
        <v>31</v>
      </c>
      <c r="J54" s="37" t="str">
        <f>E21</f>
        <v>Ing. Petr Tuček, Červený Kostelec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>Jan Krčmář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98</v>
      </c>
      <c r="D57" s="173"/>
      <c r="E57" s="173"/>
      <c r="F57" s="173"/>
      <c r="G57" s="173"/>
      <c r="H57" s="173"/>
      <c r="I57" s="174"/>
      <c r="J57" s="175" t="s">
        <v>99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J81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77"/>
      <c r="C60" s="178"/>
      <c r="D60" s="179" t="s">
        <v>109</v>
      </c>
      <c r="E60" s="180"/>
      <c r="F60" s="180"/>
      <c r="G60" s="180"/>
      <c r="H60" s="180"/>
      <c r="I60" s="181"/>
      <c r="J60" s="182">
        <f>J82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348</v>
      </c>
      <c r="E61" s="187"/>
      <c r="F61" s="187"/>
      <c r="G61" s="187"/>
      <c r="H61" s="187"/>
      <c r="I61" s="188"/>
      <c r="J61" s="189">
        <f>J83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137"/>
      <c r="J62" s="41"/>
      <c r="K62" s="4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167"/>
      <c r="J63" s="61"/>
      <c r="K63" s="6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116</v>
      </c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1" t="str">
        <f>E7</f>
        <v>Univerzita HK - budova S, na úrovni I.NP - stavební úpravy pro instalaci výpočetního clusteru v m.č. C1.040</v>
      </c>
      <c r="F71" s="33"/>
      <c r="G71" s="33"/>
      <c r="H71" s="33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1.2 - Klimatizace</v>
      </c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Hradec Králové</v>
      </c>
      <c r="G75" s="41"/>
      <c r="H75" s="41"/>
      <c r="I75" s="141" t="s">
        <v>23</v>
      </c>
      <c r="J75" s="73" t="str">
        <f>IF(J12="","",J12)</f>
        <v>6. 11. 2019</v>
      </c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7.9" customHeight="1">
      <c r="A77" s="39"/>
      <c r="B77" s="40"/>
      <c r="C77" s="33" t="s">
        <v>25</v>
      </c>
      <c r="D77" s="41"/>
      <c r="E77" s="41"/>
      <c r="F77" s="28" t="str">
        <f>E15</f>
        <v>Univerzita Hradec Králové</v>
      </c>
      <c r="G77" s="41"/>
      <c r="H77" s="41"/>
      <c r="I77" s="141" t="s">
        <v>31</v>
      </c>
      <c r="J77" s="37" t="str">
        <f>E21</f>
        <v>Ing. Petr Tuček, Červený Kostelec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141" t="s">
        <v>35</v>
      </c>
      <c r="J78" s="37" t="str">
        <f>E24</f>
        <v>Jan Krčmář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91"/>
      <c r="B80" s="192"/>
      <c r="C80" s="193" t="s">
        <v>117</v>
      </c>
      <c r="D80" s="194" t="s">
        <v>58</v>
      </c>
      <c r="E80" s="194" t="s">
        <v>54</v>
      </c>
      <c r="F80" s="194" t="s">
        <v>55</v>
      </c>
      <c r="G80" s="194" t="s">
        <v>118</v>
      </c>
      <c r="H80" s="194" t="s">
        <v>119</v>
      </c>
      <c r="I80" s="195" t="s">
        <v>120</v>
      </c>
      <c r="J80" s="194" t="s">
        <v>99</v>
      </c>
      <c r="K80" s="196" t="s">
        <v>121</v>
      </c>
      <c r="L80" s="197"/>
      <c r="M80" s="93" t="s">
        <v>19</v>
      </c>
      <c r="N80" s="94" t="s">
        <v>43</v>
      </c>
      <c r="O80" s="94" t="s">
        <v>122</v>
      </c>
      <c r="P80" s="94" t="s">
        <v>123</v>
      </c>
      <c r="Q80" s="94" t="s">
        <v>124</v>
      </c>
      <c r="R80" s="94" t="s">
        <v>125</v>
      </c>
      <c r="S80" s="94" t="s">
        <v>126</v>
      </c>
      <c r="T80" s="95" t="s">
        <v>127</v>
      </c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</row>
    <row r="81" s="2" customFormat="1" ht="22.8" customHeight="1">
      <c r="A81" s="39"/>
      <c r="B81" s="40"/>
      <c r="C81" s="100" t="s">
        <v>128</v>
      </c>
      <c r="D81" s="41"/>
      <c r="E81" s="41"/>
      <c r="F81" s="41"/>
      <c r="G81" s="41"/>
      <c r="H81" s="41"/>
      <c r="I81" s="137"/>
      <c r="J81" s="198">
        <f>BK81</f>
        <v>0</v>
      </c>
      <c r="K81" s="41"/>
      <c r="L81" s="45"/>
      <c r="M81" s="96"/>
      <c r="N81" s="199"/>
      <c r="O81" s="97"/>
      <c r="P81" s="200">
        <f>P82</f>
        <v>0</v>
      </c>
      <c r="Q81" s="97"/>
      <c r="R81" s="200">
        <f>R82</f>
        <v>0</v>
      </c>
      <c r="S81" s="97"/>
      <c r="T81" s="20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100</v>
      </c>
      <c r="BK81" s="202">
        <f>BK82</f>
        <v>0</v>
      </c>
    </row>
    <row r="82" s="12" customFormat="1" ht="25.92" customHeight="1">
      <c r="A82" s="12"/>
      <c r="B82" s="203"/>
      <c r="C82" s="204"/>
      <c r="D82" s="205" t="s">
        <v>72</v>
      </c>
      <c r="E82" s="206" t="s">
        <v>233</v>
      </c>
      <c r="F82" s="206" t="s">
        <v>234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</f>
        <v>0</v>
      </c>
      <c r="Q82" s="211"/>
      <c r="R82" s="212">
        <f>R83</f>
        <v>0</v>
      </c>
      <c r="S82" s="211"/>
      <c r="T82" s="21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4" t="s">
        <v>83</v>
      </c>
      <c r="AT82" s="215" t="s">
        <v>72</v>
      </c>
      <c r="AU82" s="215" t="s">
        <v>73</v>
      </c>
      <c r="AY82" s="214" t="s">
        <v>131</v>
      </c>
      <c r="BK82" s="216">
        <f>BK83</f>
        <v>0</v>
      </c>
    </row>
    <row r="83" s="12" customFormat="1" ht="22.8" customHeight="1">
      <c r="A83" s="12"/>
      <c r="B83" s="203"/>
      <c r="C83" s="204"/>
      <c r="D83" s="205" t="s">
        <v>72</v>
      </c>
      <c r="E83" s="217" t="s">
        <v>349</v>
      </c>
      <c r="F83" s="217" t="s">
        <v>350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P84</f>
        <v>0</v>
      </c>
      <c r="Q83" s="211"/>
      <c r="R83" s="212">
        <f>R84</f>
        <v>0</v>
      </c>
      <c r="S83" s="211"/>
      <c r="T83" s="213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83</v>
      </c>
      <c r="AT83" s="215" t="s">
        <v>72</v>
      </c>
      <c r="AU83" s="215" t="s">
        <v>81</v>
      </c>
      <c r="AY83" s="214" t="s">
        <v>131</v>
      </c>
      <c r="BK83" s="216">
        <f>BK84</f>
        <v>0</v>
      </c>
    </row>
    <row r="84" s="2" customFormat="1" ht="16.5" customHeight="1">
      <c r="A84" s="39"/>
      <c r="B84" s="40"/>
      <c r="C84" s="219" t="s">
        <v>81</v>
      </c>
      <c r="D84" s="219" t="s">
        <v>134</v>
      </c>
      <c r="E84" s="220" t="s">
        <v>351</v>
      </c>
      <c r="F84" s="221" t="s">
        <v>352</v>
      </c>
      <c r="G84" s="222" t="s">
        <v>353</v>
      </c>
      <c r="H84" s="223">
        <v>1</v>
      </c>
      <c r="I84" s="224"/>
      <c r="J84" s="225">
        <f>ROUND(I84*H84,2)</f>
        <v>0</v>
      </c>
      <c r="K84" s="221" t="s">
        <v>19</v>
      </c>
      <c r="L84" s="45"/>
      <c r="M84" s="278" t="s">
        <v>19</v>
      </c>
      <c r="N84" s="279" t="s">
        <v>44</v>
      </c>
      <c r="O84" s="280"/>
      <c r="P84" s="281">
        <f>O84*H84</f>
        <v>0</v>
      </c>
      <c r="Q84" s="281">
        <v>0</v>
      </c>
      <c r="R84" s="281">
        <f>Q84*H84</f>
        <v>0</v>
      </c>
      <c r="S84" s="281">
        <v>0</v>
      </c>
      <c r="T84" s="282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223</v>
      </c>
      <c r="AT84" s="230" t="s">
        <v>134</v>
      </c>
      <c r="AU84" s="230" t="s">
        <v>83</v>
      </c>
      <c r="AY84" s="18" t="s">
        <v>131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81</v>
      </c>
      <c r="BK84" s="231">
        <f>ROUND(I84*H84,2)</f>
        <v>0</v>
      </c>
      <c r="BL84" s="18" t="s">
        <v>223</v>
      </c>
      <c r="BM84" s="230" t="s">
        <v>354</v>
      </c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167"/>
      <c r="J85" s="61"/>
      <c r="K85" s="61"/>
      <c r="L85" s="45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sheetProtection sheet="1" autoFilter="0" formatColumns="0" formatRows="0" objects="1" scenarios="1" spinCount="100000" saltValue="RsPW55iKEYqbOC+LHuuKcr/kgm4PGjmCUQIF/uUM7otuCV/M2A6MA+kFEsatpbFw19cSa0IhBBLfwbxqVB9rLg==" hashValue="XiniW23rHgkKsuA5QqTxqDLzD/BwiJe0X/Z1z+mIlMHd8gytpxs/lOwPjrlZNYPSHWv9OQbnGKAfwlB7lzeA8A==" algorithmName="SHA-512" password="CEF7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1.67" style="1" customWidth="1"/>
    <col min="13" max="13" width="10.83" style="1" customWidth="1"/>
    <col min="15" max="15" width="14.17" style="1" customWidth="1"/>
    <col min="16" max="16" width="14.17" style="1" customWidth="1"/>
    <col min="17" max="17" width="14.17" style="1" customWidth="1"/>
    <col min="18" max="18" width="14.17" style="1" customWidth="1"/>
    <col min="19" max="19" width="14.17" style="1" customWidth="1"/>
    <col min="20" max="20" width="14.17" style="1" customWidth="1"/>
    <col min="21" max="21" width="16.33" style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94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zakázky'!K6</f>
        <v>Univerzita HK - budova S, na úrovni I.NP - stavební úpravy pro instalaci výpočetního clusteru v m.č. C1.040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95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355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zakázky'!AN8</f>
        <v>6. 11. 2019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zakázky'!AN13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0"/>
      <c r="G18" s="140"/>
      <c r="H18" s="140"/>
      <c r="I18" s="141" t="s">
        <v>28</v>
      </c>
      <c r="J18" s="34" t="str">
        <f>'Rekapitulace zakázky'!AN14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32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26</v>
      </c>
      <c r="J23" s="140" t="str">
        <f>IF('Rekapitulace zakázky'!AN19="","",'Rekapitulace zakázky'!AN19)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zakázky'!E20="","",'Rekapitulace zakázky'!E20)</f>
        <v>Jan Krčmář</v>
      </c>
      <c r="F24" s="39"/>
      <c r="G24" s="39"/>
      <c r="H24" s="39"/>
      <c r="I24" s="141" t="s">
        <v>28</v>
      </c>
      <c r="J24" s="140" t="str">
        <f>IF('Rekapitulace zakázky'!AN20="","",'Rekapitulace zakázky'!AN20)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1" customHeight="1">
      <c r="A27" s="143"/>
      <c r="B27" s="144"/>
      <c r="C27" s="143"/>
      <c r="D27" s="143"/>
      <c r="E27" s="145" t="s">
        <v>38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ROUND(J81,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ROUND((SUM(BE81:BE84)),  2)</f>
        <v>0</v>
      </c>
      <c r="G33" s="39"/>
      <c r="H33" s="39"/>
      <c r="I33" s="156">
        <v>0.20999999999999999</v>
      </c>
      <c r="J33" s="155">
        <f>ROUND(((SUM(BE81:BE84))*I33),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ROUND((SUM(BF81:BF84)),  2)</f>
        <v>0</v>
      </c>
      <c r="G34" s="39"/>
      <c r="H34" s="39"/>
      <c r="I34" s="156">
        <v>0.14999999999999999</v>
      </c>
      <c r="J34" s="155">
        <f>ROUND(((SUM(BF81:BF84))*I34),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ROUND((SUM(BG81:BG84)),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ROUND((SUM(BH81:BH84)),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ROUND((SUM(BI81:BI84)),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Univerzita HK - budova S, na úrovni I.NP - stavební úpravy pro instalaci výpočetního clusteru v m.č. C1.040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1.3 - Elektroinstalace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Hradec Králové</v>
      </c>
      <c r="G52" s="41"/>
      <c r="H52" s="41"/>
      <c r="I52" s="141" t="s">
        <v>23</v>
      </c>
      <c r="J52" s="73" t="str">
        <f>IF(J12="","",J12)</f>
        <v>6. 11. 2019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7.9" customHeight="1">
      <c r="A54" s="39"/>
      <c r="B54" s="40"/>
      <c r="C54" s="33" t="s">
        <v>25</v>
      </c>
      <c r="D54" s="41"/>
      <c r="E54" s="41"/>
      <c r="F54" s="28" t="str">
        <f>E15</f>
        <v>Univerzita Hradec Králové</v>
      </c>
      <c r="G54" s="41"/>
      <c r="H54" s="41"/>
      <c r="I54" s="141" t="s">
        <v>31</v>
      </c>
      <c r="J54" s="37" t="str">
        <f>E21</f>
        <v>Ing. Petr Tuček, Červený Kostelec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>Jan Krčmář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98</v>
      </c>
      <c r="D57" s="173"/>
      <c r="E57" s="173"/>
      <c r="F57" s="173"/>
      <c r="G57" s="173"/>
      <c r="H57" s="173"/>
      <c r="I57" s="174"/>
      <c r="J57" s="175" t="s">
        <v>99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J81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77"/>
      <c r="C60" s="178"/>
      <c r="D60" s="179" t="s">
        <v>109</v>
      </c>
      <c r="E60" s="180"/>
      <c r="F60" s="180"/>
      <c r="G60" s="180"/>
      <c r="H60" s="180"/>
      <c r="I60" s="181"/>
      <c r="J60" s="182">
        <f>J82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356</v>
      </c>
      <c r="E61" s="187"/>
      <c r="F61" s="187"/>
      <c r="G61" s="187"/>
      <c r="H61" s="187"/>
      <c r="I61" s="188"/>
      <c r="J61" s="189">
        <f>J83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137"/>
      <c r="J62" s="41"/>
      <c r="K62" s="4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167"/>
      <c r="J63" s="61"/>
      <c r="K63" s="6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116</v>
      </c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1" t="str">
        <f>E7</f>
        <v>Univerzita HK - budova S, na úrovni I.NP - stavební úpravy pro instalaci výpočetního clusteru v m.č. C1.040</v>
      </c>
      <c r="F71" s="33"/>
      <c r="G71" s="33"/>
      <c r="H71" s="33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95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1.3 - Elektroinstalace</v>
      </c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Hradec Králové</v>
      </c>
      <c r="G75" s="41"/>
      <c r="H75" s="41"/>
      <c r="I75" s="141" t="s">
        <v>23</v>
      </c>
      <c r="J75" s="73" t="str">
        <f>IF(J12="","",J12)</f>
        <v>6. 11. 2019</v>
      </c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7.9" customHeight="1">
      <c r="A77" s="39"/>
      <c r="B77" s="40"/>
      <c r="C77" s="33" t="s">
        <v>25</v>
      </c>
      <c r="D77" s="41"/>
      <c r="E77" s="41"/>
      <c r="F77" s="28" t="str">
        <f>E15</f>
        <v>Univerzita Hradec Králové</v>
      </c>
      <c r="G77" s="41"/>
      <c r="H77" s="41"/>
      <c r="I77" s="141" t="s">
        <v>31</v>
      </c>
      <c r="J77" s="37" t="str">
        <f>E21</f>
        <v>Ing. Petr Tuček, Červený Kostelec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141" t="s">
        <v>35</v>
      </c>
      <c r="J78" s="37" t="str">
        <f>E24</f>
        <v>Jan Krčmář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91"/>
      <c r="B80" s="192"/>
      <c r="C80" s="193" t="s">
        <v>117</v>
      </c>
      <c r="D80" s="194" t="s">
        <v>58</v>
      </c>
      <c r="E80" s="194" t="s">
        <v>54</v>
      </c>
      <c r="F80" s="194" t="s">
        <v>55</v>
      </c>
      <c r="G80" s="194" t="s">
        <v>118</v>
      </c>
      <c r="H80" s="194" t="s">
        <v>119</v>
      </c>
      <c r="I80" s="195" t="s">
        <v>120</v>
      </c>
      <c r="J80" s="194" t="s">
        <v>99</v>
      </c>
      <c r="K80" s="196" t="s">
        <v>121</v>
      </c>
      <c r="L80" s="197"/>
      <c r="M80" s="93" t="s">
        <v>19</v>
      </c>
      <c r="N80" s="94" t="s">
        <v>43</v>
      </c>
      <c r="O80" s="94" t="s">
        <v>122</v>
      </c>
      <c r="P80" s="94" t="s">
        <v>123</v>
      </c>
      <c r="Q80" s="94" t="s">
        <v>124</v>
      </c>
      <c r="R80" s="94" t="s">
        <v>125</v>
      </c>
      <c r="S80" s="94" t="s">
        <v>126</v>
      </c>
      <c r="T80" s="95" t="s">
        <v>127</v>
      </c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</row>
    <row r="81" s="2" customFormat="1" ht="22.8" customHeight="1">
      <c r="A81" s="39"/>
      <c r="B81" s="40"/>
      <c r="C81" s="100" t="s">
        <v>128</v>
      </c>
      <c r="D81" s="41"/>
      <c r="E81" s="41"/>
      <c r="F81" s="41"/>
      <c r="G81" s="41"/>
      <c r="H81" s="41"/>
      <c r="I81" s="137"/>
      <c r="J81" s="198">
        <f>BK81</f>
        <v>0</v>
      </c>
      <c r="K81" s="41"/>
      <c r="L81" s="45"/>
      <c r="M81" s="96"/>
      <c r="N81" s="199"/>
      <c r="O81" s="97"/>
      <c r="P81" s="200">
        <f>P82</f>
        <v>0</v>
      </c>
      <c r="Q81" s="97"/>
      <c r="R81" s="200">
        <f>R82</f>
        <v>0</v>
      </c>
      <c r="S81" s="97"/>
      <c r="T81" s="20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100</v>
      </c>
      <c r="BK81" s="202">
        <f>BK82</f>
        <v>0</v>
      </c>
    </row>
    <row r="82" s="12" customFormat="1" ht="25.92" customHeight="1">
      <c r="A82" s="12"/>
      <c r="B82" s="203"/>
      <c r="C82" s="204"/>
      <c r="D82" s="205" t="s">
        <v>72</v>
      </c>
      <c r="E82" s="206" t="s">
        <v>233</v>
      </c>
      <c r="F82" s="206" t="s">
        <v>234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</f>
        <v>0</v>
      </c>
      <c r="Q82" s="211"/>
      <c r="R82" s="212">
        <f>R83</f>
        <v>0</v>
      </c>
      <c r="S82" s="211"/>
      <c r="T82" s="21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4" t="s">
        <v>83</v>
      </c>
      <c r="AT82" s="215" t="s">
        <v>72</v>
      </c>
      <c r="AU82" s="215" t="s">
        <v>73</v>
      </c>
      <c r="AY82" s="214" t="s">
        <v>131</v>
      </c>
      <c r="BK82" s="216">
        <f>BK83</f>
        <v>0</v>
      </c>
    </row>
    <row r="83" s="12" customFormat="1" ht="22.8" customHeight="1">
      <c r="A83" s="12"/>
      <c r="B83" s="203"/>
      <c r="C83" s="204"/>
      <c r="D83" s="205" t="s">
        <v>72</v>
      </c>
      <c r="E83" s="217" t="s">
        <v>357</v>
      </c>
      <c r="F83" s="217" t="s">
        <v>88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P84</f>
        <v>0</v>
      </c>
      <c r="Q83" s="211"/>
      <c r="R83" s="212">
        <f>R84</f>
        <v>0</v>
      </c>
      <c r="S83" s="211"/>
      <c r="T83" s="213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83</v>
      </c>
      <c r="AT83" s="215" t="s">
        <v>72</v>
      </c>
      <c r="AU83" s="215" t="s">
        <v>81</v>
      </c>
      <c r="AY83" s="214" t="s">
        <v>131</v>
      </c>
      <c r="BK83" s="216">
        <f>BK84</f>
        <v>0</v>
      </c>
    </row>
    <row r="84" s="2" customFormat="1" ht="16.5" customHeight="1">
      <c r="A84" s="39"/>
      <c r="B84" s="40"/>
      <c r="C84" s="219" t="s">
        <v>81</v>
      </c>
      <c r="D84" s="219" t="s">
        <v>134</v>
      </c>
      <c r="E84" s="220" t="s">
        <v>358</v>
      </c>
      <c r="F84" s="221" t="s">
        <v>359</v>
      </c>
      <c r="G84" s="222" t="s">
        <v>353</v>
      </c>
      <c r="H84" s="223">
        <v>1</v>
      </c>
      <c r="I84" s="224"/>
      <c r="J84" s="225">
        <f>ROUND(I84*H84,2)</f>
        <v>0</v>
      </c>
      <c r="K84" s="221" t="s">
        <v>19</v>
      </c>
      <c r="L84" s="45"/>
      <c r="M84" s="278" t="s">
        <v>19</v>
      </c>
      <c r="N84" s="279" t="s">
        <v>44</v>
      </c>
      <c r="O84" s="280"/>
      <c r="P84" s="281">
        <f>O84*H84</f>
        <v>0</v>
      </c>
      <c r="Q84" s="281">
        <v>0</v>
      </c>
      <c r="R84" s="281">
        <f>Q84*H84</f>
        <v>0</v>
      </c>
      <c r="S84" s="281">
        <v>0</v>
      </c>
      <c r="T84" s="282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30" t="s">
        <v>223</v>
      </c>
      <c r="AT84" s="230" t="s">
        <v>134</v>
      </c>
      <c r="AU84" s="230" t="s">
        <v>83</v>
      </c>
      <c r="AY84" s="18" t="s">
        <v>131</v>
      </c>
      <c r="BE84" s="231">
        <f>IF(N84="základní",J84,0)</f>
        <v>0</v>
      </c>
      <c r="BF84" s="231">
        <f>IF(N84="snížená",J84,0)</f>
        <v>0</v>
      </c>
      <c r="BG84" s="231">
        <f>IF(N84="zákl. přenesená",J84,0)</f>
        <v>0</v>
      </c>
      <c r="BH84" s="231">
        <f>IF(N84="sníž. přenesená",J84,0)</f>
        <v>0</v>
      </c>
      <c r="BI84" s="231">
        <f>IF(N84="nulová",J84,0)</f>
        <v>0</v>
      </c>
      <c r="BJ84" s="18" t="s">
        <v>81</v>
      </c>
      <c r="BK84" s="231">
        <f>ROUND(I84*H84,2)</f>
        <v>0</v>
      </c>
      <c r="BL84" s="18" t="s">
        <v>223</v>
      </c>
      <c r="BM84" s="230" t="s">
        <v>360</v>
      </c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167"/>
      <c r="J85" s="61"/>
      <c r="K85" s="61"/>
      <c r="L85" s="45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sheetProtection sheet="1" autoFilter="0" formatColumns="0" formatRows="0" objects="1" scenarios="1" spinCount="100000" saltValue="ZMBVxmJ5KeSDM5NwNzYQP76FbWltlQGfTlxM71cr8DRY5ej5BgOoFU//v/H5U+FRWyr4W95j3SfsLTs2id/A5g==" hashValue="xr3IJI3i2AlHXZZUw2PAnSvIamIw2a2Uu4Scvo6KBRX6jiL4jWbpWhrC7y3jKrHbvHE6JXokjCWVcqM05oDWVw==" algorithmName="SHA-512" password="CEF7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1.67" style="1" customWidth="1"/>
    <col min="13" max="13" width="10.83" style="1" customWidth="1"/>
    <col min="15" max="15" width="14.17" style="1" customWidth="1"/>
    <col min="16" max="16" width="14.17" style="1" customWidth="1"/>
    <col min="17" max="17" width="14.17" style="1" customWidth="1"/>
    <col min="18" max="18" width="14.17" style="1" customWidth="1"/>
    <col min="19" max="19" width="14.17" style="1" customWidth="1"/>
    <col min="20" max="20" width="14.17" style="1" customWidth="1"/>
    <col min="21" max="21" width="16.33" style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94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zakázky'!K6</f>
        <v>Univerzita HK - budova S, na úrovni I.NP - stavební úpravy pro instalaci výpočetního clusteru v m.č. C1.040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95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361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93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zakázky'!AN8</f>
        <v>6. 11. 2019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19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26</v>
      </c>
      <c r="J17" s="34" t="str">
        <f>'Rekapitulace zakázky'!AN13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zakázky'!E14</f>
        <v>Vyplň údaj</v>
      </c>
      <c r="F18" s="140"/>
      <c r="G18" s="140"/>
      <c r="H18" s="140"/>
      <c r="I18" s="141" t="s">
        <v>28</v>
      </c>
      <c r="J18" s="34" t="str">
        <f>'Rekapitulace zakázky'!AN14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26</v>
      </c>
      <c r="J20" s="140" t="s">
        <v>32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36</v>
      </c>
      <c r="F24" s="39"/>
      <c r="G24" s="39"/>
      <c r="H24" s="39"/>
      <c r="I24" s="141" t="s">
        <v>28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51" customHeight="1">
      <c r="A27" s="143"/>
      <c r="B27" s="144"/>
      <c r="C27" s="143"/>
      <c r="D27" s="143"/>
      <c r="E27" s="145" t="s">
        <v>38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ROUND(J83,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ROUND((SUM(BE83:BE90)),  2)</f>
        <v>0</v>
      </c>
      <c r="G33" s="39"/>
      <c r="H33" s="39"/>
      <c r="I33" s="156">
        <v>0.20999999999999999</v>
      </c>
      <c r="J33" s="155">
        <f>ROUND(((SUM(BE83:BE90))*I33),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ROUND((SUM(BF83:BF90)),  2)</f>
        <v>0</v>
      </c>
      <c r="G34" s="39"/>
      <c r="H34" s="39"/>
      <c r="I34" s="156">
        <v>0.14999999999999999</v>
      </c>
      <c r="J34" s="155">
        <f>ROUND(((SUM(BF83:BF90))*I34),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ROUND((SUM(BG83:BG90)),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ROUND((SUM(BH83:BH90)),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ROUND((SUM(BI83:BI90)),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97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Univerzita HK - budova S, na úrovni I.NP - stavební úpravy pro instalaci výpočetního clusteru v m.č. C1.040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95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a ostatní náklady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Hradec Králové</v>
      </c>
      <c r="G52" s="41"/>
      <c r="H52" s="41"/>
      <c r="I52" s="141" t="s">
        <v>23</v>
      </c>
      <c r="J52" s="73" t="str">
        <f>IF(J12="","",J12)</f>
        <v>6. 11. 2019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7.9" customHeight="1">
      <c r="A54" s="39"/>
      <c r="B54" s="40"/>
      <c r="C54" s="33" t="s">
        <v>25</v>
      </c>
      <c r="D54" s="41"/>
      <c r="E54" s="41"/>
      <c r="F54" s="28" t="str">
        <f>E15</f>
        <v>Univerzita Hradec Králové</v>
      </c>
      <c r="G54" s="41"/>
      <c r="H54" s="41"/>
      <c r="I54" s="141" t="s">
        <v>31</v>
      </c>
      <c r="J54" s="37" t="str">
        <f>E21</f>
        <v>Ing. Petr Tuček, Červený Kostelec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>Jan Krčmář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98</v>
      </c>
      <c r="D57" s="173"/>
      <c r="E57" s="173"/>
      <c r="F57" s="173"/>
      <c r="G57" s="173"/>
      <c r="H57" s="173"/>
      <c r="I57" s="174"/>
      <c r="J57" s="175" t="s">
        <v>99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J83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100</v>
      </c>
    </row>
    <row r="60" s="9" customFormat="1" ht="24.96" customHeight="1">
      <c r="A60" s="9"/>
      <c r="B60" s="177"/>
      <c r="C60" s="178"/>
      <c r="D60" s="179" t="s">
        <v>362</v>
      </c>
      <c r="E60" s="180"/>
      <c r="F60" s="180"/>
      <c r="G60" s="180"/>
      <c r="H60" s="180"/>
      <c r="I60" s="181"/>
      <c r="J60" s="182">
        <f>J84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363</v>
      </c>
      <c r="E61" s="187"/>
      <c r="F61" s="187"/>
      <c r="G61" s="187"/>
      <c r="H61" s="187"/>
      <c r="I61" s="188"/>
      <c r="J61" s="189">
        <f>J85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364</v>
      </c>
      <c r="E62" s="187"/>
      <c r="F62" s="187"/>
      <c r="G62" s="187"/>
      <c r="H62" s="187"/>
      <c r="I62" s="188"/>
      <c r="J62" s="189">
        <f>J87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365</v>
      </c>
      <c r="E63" s="187"/>
      <c r="F63" s="187"/>
      <c r="G63" s="187"/>
      <c r="H63" s="187"/>
      <c r="I63" s="188"/>
      <c r="J63" s="189">
        <f>J89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137"/>
      <c r="J64" s="41"/>
      <c r="K64" s="4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167"/>
      <c r="J65" s="61"/>
      <c r="K65" s="61"/>
      <c r="L65" s="13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170"/>
      <c r="J69" s="63"/>
      <c r="K69" s="63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116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1" t="str">
        <f>E7</f>
        <v>Univerzita HK - budova S, na úrovni I.NP - stavební úpravy pro instalaci výpočetního clusteru v m.č. C1.040</v>
      </c>
      <c r="F73" s="33"/>
      <c r="G73" s="33"/>
      <c r="H73" s="33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95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VRN - Vedlejší a ostatní náklady</v>
      </c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Hradec Králové</v>
      </c>
      <c r="G77" s="41"/>
      <c r="H77" s="41"/>
      <c r="I77" s="141" t="s">
        <v>23</v>
      </c>
      <c r="J77" s="73" t="str">
        <f>IF(J12="","",J12)</f>
        <v>6. 11. 2019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7.9" customHeight="1">
      <c r="A79" s="39"/>
      <c r="B79" s="40"/>
      <c r="C79" s="33" t="s">
        <v>25</v>
      </c>
      <c r="D79" s="41"/>
      <c r="E79" s="41"/>
      <c r="F79" s="28" t="str">
        <f>E15</f>
        <v>Univerzita Hradec Králové</v>
      </c>
      <c r="G79" s="41"/>
      <c r="H79" s="41"/>
      <c r="I79" s="141" t="s">
        <v>31</v>
      </c>
      <c r="J79" s="37" t="str">
        <f>E21</f>
        <v>Ing. Petr Tuček, Červený Kostelec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141" t="s">
        <v>35</v>
      </c>
      <c r="J80" s="37" t="str">
        <f>E24</f>
        <v>Jan Krčmář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91"/>
      <c r="B82" s="192"/>
      <c r="C82" s="193" t="s">
        <v>117</v>
      </c>
      <c r="D82" s="194" t="s">
        <v>58</v>
      </c>
      <c r="E82" s="194" t="s">
        <v>54</v>
      </c>
      <c r="F82" s="194" t="s">
        <v>55</v>
      </c>
      <c r="G82" s="194" t="s">
        <v>118</v>
      </c>
      <c r="H82" s="194" t="s">
        <v>119</v>
      </c>
      <c r="I82" s="195" t="s">
        <v>120</v>
      </c>
      <c r="J82" s="194" t="s">
        <v>99</v>
      </c>
      <c r="K82" s="196" t="s">
        <v>121</v>
      </c>
      <c r="L82" s="197"/>
      <c r="M82" s="93" t="s">
        <v>19</v>
      </c>
      <c r="N82" s="94" t="s">
        <v>43</v>
      </c>
      <c r="O82" s="94" t="s">
        <v>122</v>
      </c>
      <c r="P82" s="94" t="s">
        <v>123</v>
      </c>
      <c r="Q82" s="94" t="s">
        <v>124</v>
      </c>
      <c r="R82" s="94" t="s">
        <v>125</v>
      </c>
      <c r="S82" s="94" t="s">
        <v>126</v>
      </c>
      <c r="T82" s="95" t="s">
        <v>127</v>
      </c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</row>
    <row r="83" s="2" customFormat="1" ht="22.8" customHeight="1">
      <c r="A83" s="39"/>
      <c r="B83" s="40"/>
      <c r="C83" s="100" t="s">
        <v>128</v>
      </c>
      <c r="D83" s="41"/>
      <c r="E83" s="41"/>
      <c r="F83" s="41"/>
      <c r="G83" s="41"/>
      <c r="H83" s="41"/>
      <c r="I83" s="137"/>
      <c r="J83" s="198">
        <f>BK83</f>
        <v>0</v>
      </c>
      <c r="K83" s="41"/>
      <c r="L83" s="45"/>
      <c r="M83" s="96"/>
      <c r="N83" s="199"/>
      <c r="O83" s="97"/>
      <c r="P83" s="200">
        <f>P84</f>
        <v>0</v>
      </c>
      <c r="Q83" s="97"/>
      <c r="R83" s="200">
        <f>R84</f>
        <v>0</v>
      </c>
      <c r="S83" s="97"/>
      <c r="T83" s="201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72</v>
      </c>
      <c r="AU83" s="18" t="s">
        <v>100</v>
      </c>
      <c r="BK83" s="202">
        <f>BK84</f>
        <v>0</v>
      </c>
    </row>
    <row r="84" s="12" customFormat="1" ht="25.92" customHeight="1">
      <c r="A84" s="12"/>
      <c r="B84" s="203"/>
      <c r="C84" s="204"/>
      <c r="D84" s="205" t="s">
        <v>72</v>
      </c>
      <c r="E84" s="206" t="s">
        <v>90</v>
      </c>
      <c r="F84" s="206" t="s">
        <v>366</v>
      </c>
      <c r="G84" s="204"/>
      <c r="H84" s="204"/>
      <c r="I84" s="207"/>
      <c r="J84" s="208">
        <f>BK84</f>
        <v>0</v>
      </c>
      <c r="K84" s="204"/>
      <c r="L84" s="209"/>
      <c r="M84" s="210"/>
      <c r="N84" s="211"/>
      <c r="O84" s="211"/>
      <c r="P84" s="212">
        <f>P85+P87+P89</f>
        <v>0</v>
      </c>
      <c r="Q84" s="211"/>
      <c r="R84" s="212">
        <f>R85+R87+R89</f>
        <v>0</v>
      </c>
      <c r="S84" s="211"/>
      <c r="T84" s="213">
        <f>T85+T87+T89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4" t="s">
        <v>165</v>
      </c>
      <c r="AT84" s="215" t="s">
        <v>72</v>
      </c>
      <c r="AU84" s="215" t="s">
        <v>73</v>
      </c>
      <c r="AY84" s="214" t="s">
        <v>131</v>
      </c>
      <c r="BK84" s="216">
        <f>BK85+BK87+BK89</f>
        <v>0</v>
      </c>
    </row>
    <row r="85" s="12" customFormat="1" ht="22.8" customHeight="1">
      <c r="A85" s="12"/>
      <c r="B85" s="203"/>
      <c r="C85" s="204"/>
      <c r="D85" s="205" t="s">
        <v>72</v>
      </c>
      <c r="E85" s="217" t="s">
        <v>367</v>
      </c>
      <c r="F85" s="217" t="s">
        <v>368</v>
      </c>
      <c r="G85" s="204"/>
      <c r="H85" s="204"/>
      <c r="I85" s="207"/>
      <c r="J85" s="218">
        <f>BK85</f>
        <v>0</v>
      </c>
      <c r="K85" s="204"/>
      <c r="L85" s="209"/>
      <c r="M85" s="210"/>
      <c r="N85" s="211"/>
      <c r="O85" s="211"/>
      <c r="P85" s="212">
        <f>P86</f>
        <v>0</v>
      </c>
      <c r="Q85" s="211"/>
      <c r="R85" s="212">
        <f>R86</f>
        <v>0</v>
      </c>
      <c r="S85" s="211"/>
      <c r="T85" s="213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4" t="s">
        <v>165</v>
      </c>
      <c r="AT85" s="215" t="s">
        <v>72</v>
      </c>
      <c r="AU85" s="215" t="s">
        <v>81</v>
      </c>
      <c r="AY85" s="214" t="s">
        <v>131</v>
      </c>
      <c r="BK85" s="216">
        <f>BK86</f>
        <v>0</v>
      </c>
    </row>
    <row r="86" s="2" customFormat="1" ht="16.5" customHeight="1">
      <c r="A86" s="39"/>
      <c r="B86" s="40"/>
      <c r="C86" s="219" t="s">
        <v>81</v>
      </c>
      <c r="D86" s="219" t="s">
        <v>134</v>
      </c>
      <c r="E86" s="220" t="s">
        <v>369</v>
      </c>
      <c r="F86" s="221" t="s">
        <v>370</v>
      </c>
      <c r="G86" s="222" t="s">
        <v>353</v>
      </c>
      <c r="H86" s="223">
        <v>1</v>
      </c>
      <c r="I86" s="224"/>
      <c r="J86" s="225">
        <f>ROUND(I86*H86,2)</f>
        <v>0</v>
      </c>
      <c r="K86" s="221" t="s">
        <v>19</v>
      </c>
      <c r="L86" s="45"/>
      <c r="M86" s="226" t="s">
        <v>19</v>
      </c>
      <c r="N86" s="227" t="s">
        <v>44</v>
      </c>
      <c r="O86" s="8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30" t="s">
        <v>371</v>
      </c>
      <c r="AT86" s="230" t="s">
        <v>134</v>
      </c>
      <c r="AU86" s="230" t="s">
        <v>83</v>
      </c>
      <c r="AY86" s="18" t="s">
        <v>131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18" t="s">
        <v>81</v>
      </c>
      <c r="BK86" s="231">
        <f>ROUND(I86*H86,2)</f>
        <v>0</v>
      </c>
      <c r="BL86" s="18" t="s">
        <v>371</v>
      </c>
      <c r="BM86" s="230" t="s">
        <v>372</v>
      </c>
    </row>
    <row r="87" s="12" customFormat="1" ht="22.8" customHeight="1">
      <c r="A87" s="12"/>
      <c r="B87" s="203"/>
      <c r="C87" s="204"/>
      <c r="D87" s="205" t="s">
        <v>72</v>
      </c>
      <c r="E87" s="217" t="s">
        <v>373</v>
      </c>
      <c r="F87" s="217" t="s">
        <v>374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P88</f>
        <v>0</v>
      </c>
      <c r="Q87" s="211"/>
      <c r="R87" s="212">
        <f>R88</f>
        <v>0</v>
      </c>
      <c r="S87" s="211"/>
      <c r="T87" s="213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4" t="s">
        <v>165</v>
      </c>
      <c r="AT87" s="215" t="s">
        <v>72</v>
      </c>
      <c r="AU87" s="215" t="s">
        <v>81</v>
      </c>
      <c r="AY87" s="214" t="s">
        <v>131</v>
      </c>
      <c r="BK87" s="216">
        <f>BK88</f>
        <v>0</v>
      </c>
    </row>
    <row r="88" s="2" customFormat="1" ht="16.5" customHeight="1">
      <c r="A88" s="39"/>
      <c r="B88" s="40"/>
      <c r="C88" s="219" t="s">
        <v>83</v>
      </c>
      <c r="D88" s="219" t="s">
        <v>134</v>
      </c>
      <c r="E88" s="220" t="s">
        <v>375</v>
      </c>
      <c r="F88" s="221" t="s">
        <v>376</v>
      </c>
      <c r="G88" s="222" t="s">
        <v>353</v>
      </c>
      <c r="H88" s="223">
        <v>1</v>
      </c>
      <c r="I88" s="224"/>
      <c r="J88" s="225">
        <f>ROUND(I88*H88,2)</f>
        <v>0</v>
      </c>
      <c r="K88" s="221" t="s">
        <v>19</v>
      </c>
      <c r="L88" s="45"/>
      <c r="M88" s="226" t="s">
        <v>19</v>
      </c>
      <c r="N88" s="227" t="s">
        <v>44</v>
      </c>
      <c r="O88" s="8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30" t="s">
        <v>371</v>
      </c>
      <c r="AT88" s="230" t="s">
        <v>134</v>
      </c>
      <c r="AU88" s="230" t="s">
        <v>83</v>
      </c>
      <c r="AY88" s="18" t="s">
        <v>131</v>
      </c>
      <c r="BE88" s="231">
        <f>IF(N88="základní",J88,0)</f>
        <v>0</v>
      </c>
      <c r="BF88" s="231">
        <f>IF(N88="snížená",J88,0)</f>
        <v>0</v>
      </c>
      <c r="BG88" s="231">
        <f>IF(N88="zákl. přenesená",J88,0)</f>
        <v>0</v>
      </c>
      <c r="BH88" s="231">
        <f>IF(N88="sníž. přenesená",J88,0)</f>
        <v>0</v>
      </c>
      <c r="BI88" s="231">
        <f>IF(N88="nulová",J88,0)</f>
        <v>0</v>
      </c>
      <c r="BJ88" s="18" t="s">
        <v>81</v>
      </c>
      <c r="BK88" s="231">
        <f>ROUND(I88*H88,2)</f>
        <v>0</v>
      </c>
      <c r="BL88" s="18" t="s">
        <v>371</v>
      </c>
      <c r="BM88" s="230" t="s">
        <v>377</v>
      </c>
    </row>
    <row r="89" s="12" customFormat="1" ht="22.8" customHeight="1">
      <c r="A89" s="12"/>
      <c r="B89" s="203"/>
      <c r="C89" s="204"/>
      <c r="D89" s="205" t="s">
        <v>72</v>
      </c>
      <c r="E89" s="217" t="s">
        <v>378</v>
      </c>
      <c r="F89" s="217" t="s">
        <v>379</v>
      </c>
      <c r="G89" s="204"/>
      <c r="H89" s="204"/>
      <c r="I89" s="207"/>
      <c r="J89" s="218">
        <f>BK89</f>
        <v>0</v>
      </c>
      <c r="K89" s="204"/>
      <c r="L89" s="209"/>
      <c r="M89" s="210"/>
      <c r="N89" s="211"/>
      <c r="O89" s="211"/>
      <c r="P89" s="212">
        <f>P90</f>
        <v>0</v>
      </c>
      <c r="Q89" s="211"/>
      <c r="R89" s="212">
        <f>R90</f>
        <v>0</v>
      </c>
      <c r="S89" s="211"/>
      <c r="T89" s="21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4" t="s">
        <v>165</v>
      </c>
      <c r="AT89" s="215" t="s">
        <v>72</v>
      </c>
      <c r="AU89" s="215" t="s">
        <v>81</v>
      </c>
      <c r="AY89" s="214" t="s">
        <v>131</v>
      </c>
      <c r="BK89" s="216">
        <f>BK90</f>
        <v>0</v>
      </c>
    </row>
    <row r="90" s="2" customFormat="1" ht="16.5" customHeight="1">
      <c r="A90" s="39"/>
      <c r="B90" s="40"/>
      <c r="C90" s="219" t="s">
        <v>132</v>
      </c>
      <c r="D90" s="219" t="s">
        <v>134</v>
      </c>
      <c r="E90" s="220" t="s">
        <v>380</v>
      </c>
      <c r="F90" s="221" t="s">
        <v>381</v>
      </c>
      <c r="G90" s="222" t="s">
        <v>353</v>
      </c>
      <c r="H90" s="223">
        <v>1</v>
      </c>
      <c r="I90" s="224"/>
      <c r="J90" s="225">
        <f>ROUND(I90*H90,2)</f>
        <v>0</v>
      </c>
      <c r="K90" s="221" t="s">
        <v>19</v>
      </c>
      <c r="L90" s="45"/>
      <c r="M90" s="278" t="s">
        <v>19</v>
      </c>
      <c r="N90" s="279" t="s">
        <v>44</v>
      </c>
      <c r="O90" s="280"/>
      <c r="P90" s="281">
        <f>O90*H90</f>
        <v>0</v>
      </c>
      <c r="Q90" s="281">
        <v>0</v>
      </c>
      <c r="R90" s="281">
        <f>Q90*H90</f>
        <v>0</v>
      </c>
      <c r="S90" s="281">
        <v>0</v>
      </c>
      <c r="T90" s="28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30" t="s">
        <v>371</v>
      </c>
      <c r="AT90" s="230" t="s">
        <v>134</v>
      </c>
      <c r="AU90" s="230" t="s">
        <v>83</v>
      </c>
      <c r="AY90" s="18" t="s">
        <v>131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18" t="s">
        <v>81</v>
      </c>
      <c r="BK90" s="231">
        <f>ROUND(I90*H90,2)</f>
        <v>0</v>
      </c>
      <c r="BL90" s="18" t="s">
        <v>371</v>
      </c>
      <c r="BM90" s="230" t="s">
        <v>382</v>
      </c>
    </row>
    <row r="91" s="2" customFormat="1" ht="6.96" customHeight="1">
      <c r="A91" s="39"/>
      <c r="B91" s="60"/>
      <c r="C91" s="61"/>
      <c r="D91" s="61"/>
      <c r="E91" s="61"/>
      <c r="F91" s="61"/>
      <c r="G91" s="61"/>
      <c r="H91" s="61"/>
      <c r="I91" s="167"/>
      <c r="J91" s="61"/>
      <c r="K91" s="61"/>
      <c r="L91" s="45"/>
      <c r="M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</sheetData>
  <sheetProtection sheet="1" autoFilter="0" formatColumns="0" formatRows="0" objects="1" scenarios="1" spinCount="100000" saltValue="6GX7EOa5ITajRyDAcmVr4YOS0Xy1yJrb2+LYtQc9/YQzA5blJtFf/pnq4syTcQ3A6/7ks0YRMfdGr39C5f9y5w==" hashValue="euv90QrRhxz5g95OLu4MG93OdQJE3AGixa46ea6HHhiKcR5jNWkAnf8PemWaL+v6RS/uXis4ole8kt6vykXFbg==" algorithmName="SHA-512" password="CEF7"/>
  <autoFilter ref="C82:K90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83" customWidth="1"/>
    <col min="2" max="2" width="1.664063" style="283" customWidth="1"/>
    <col min="3" max="4" width="5" style="283" customWidth="1"/>
    <col min="5" max="5" width="11.67" style="283" customWidth="1"/>
    <col min="6" max="6" width="9.17" style="283" customWidth="1"/>
    <col min="7" max="7" width="5" style="283" customWidth="1"/>
    <col min="8" max="8" width="77.83" style="283" customWidth="1"/>
    <col min="9" max="10" width="20" style="283" customWidth="1"/>
    <col min="11" max="11" width="1.664063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383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384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385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386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387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388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389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390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391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392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393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80</v>
      </c>
      <c r="F18" s="294" t="s">
        <v>394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395</v>
      </c>
      <c r="F19" s="294" t="s">
        <v>396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397</v>
      </c>
      <c r="F20" s="294" t="s">
        <v>398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399</v>
      </c>
      <c r="F21" s="294" t="s">
        <v>91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400</v>
      </c>
      <c r="F22" s="294" t="s">
        <v>401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402</v>
      </c>
      <c r="F23" s="294" t="s">
        <v>403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404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405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406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407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408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409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410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411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412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117</v>
      </c>
      <c r="F36" s="294"/>
      <c r="G36" s="294" t="s">
        <v>413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414</v>
      </c>
      <c r="F37" s="294"/>
      <c r="G37" s="294" t="s">
        <v>415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54</v>
      </c>
      <c r="F38" s="294"/>
      <c r="G38" s="294" t="s">
        <v>416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55</v>
      </c>
      <c r="F39" s="294"/>
      <c r="G39" s="294" t="s">
        <v>417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118</v>
      </c>
      <c r="F40" s="294"/>
      <c r="G40" s="294" t="s">
        <v>418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119</v>
      </c>
      <c r="F41" s="294"/>
      <c r="G41" s="294" t="s">
        <v>419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420</v>
      </c>
      <c r="F42" s="294"/>
      <c r="G42" s="294" t="s">
        <v>421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422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423</v>
      </c>
      <c r="F44" s="294"/>
      <c r="G44" s="294" t="s">
        <v>424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121</v>
      </c>
      <c r="F45" s="294"/>
      <c r="G45" s="294" t="s">
        <v>425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426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427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428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429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430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431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432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433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434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435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436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437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438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439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440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441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442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443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444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445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446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447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448</v>
      </c>
      <c r="D76" s="312"/>
      <c r="E76" s="312"/>
      <c r="F76" s="312" t="s">
        <v>449</v>
      </c>
      <c r="G76" s="313"/>
      <c r="H76" s="312" t="s">
        <v>55</v>
      </c>
      <c r="I76" s="312" t="s">
        <v>58</v>
      </c>
      <c r="J76" s="312" t="s">
        <v>450</v>
      </c>
      <c r="K76" s="311"/>
    </row>
    <row r="77" s="1" customFormat="1" ht="17.25" customHeight="1">
      <c r="B77" s="309"/>
      <c r="C77" s="314" t="s">
        <v>451</v>
      </c>
      <c r="D77" s="314"/>
      <c r="E77" s="314"/>
      <c r="F77" s="315" t="s">
        <v>452</v>
      </c>
      <c r="G77" s="316"/>
      <c r="H77" s="314"/>
      <c r="I77" s="314"/>
      <c r="J77" s="314" t="s">
        <v>453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54</v>
      </c>
      <c r="D79" s="317"/>
      <c r="E79" s="317"/>
      <c r="F79" s="319" t="s">
        <v>454</v>
      </c>
      <c r="G79" s="318"/>
      <c r="H79" s="297" t="s">
        <v>455</v>
      </c>
      <c r="I79" s="297" t="s">
        <v>456</v>
      </c>
      <c r="J79" s="297">
        <v>20</v>
      </c>
      <c r="K79" s="311"/>
    </row>
    <row r="80" s="1" customFormat="1" ht="15" customHeight="1">
      <c r="B80" s="309"/>
      <c r="C80" s="297" t="s">
        <v>457</v>
      </c>
      <c r="D80" s="297"/>
      <c r="E80" s="297"/>
      <c r="F80" s="319" t="s">
        <v>454</v>
      </c>
      <c r="G80" s="318"/>
      <c r="H80" s="297" t="s">
        <v>458</v>
      </c>
      <c r="I80" s="297" t="s">
        <v>456</v>
      </c>
      <c r="J80" s="297">
        <v>120</v>
      </c>
      <c r="K80" s="311"/>
    </row>
    <row r="81" s="1" customFormat="1" ht="15" customHeight="1">
      <c r="B81" s="320"/>
      <c r="C81" s="297" t="s">
        <v>459</v>
      </c>
      <c r="D81" s="297"/>
      <c r="E81" s="297"/>
      <c r="F81" s="319" t="s">
        <v>460</v>
      </c>
      <c r="G81" s="318"/>
      <c r="H81" s="297" t="s">
        <v>461</v>
      </c>
      <c r="I81" s="297" t="s">
        <v>456</v>
      </c>
      <c r="J81" s="297">
        <v>50</v>
      </c>
      <c r="K81" s="311"/>
    </row>
    <row r="82" s="1" customFormat="1" ht="15" customHeight="1">
      <c r="B82" s="320"/>
      <c r="C82" s="297" t="s">
        <v>462</v>
      </c>
      <c r="D82" s="297"/>
      <c r="E82" s="297"/>
      <c r="F82" s="319" t="s">
        <v>454</v>
      </c>
      <c r="G82" s="318"/>
      <c r="H82" s="297" t="s">
        <v>463</v>
      </c>
      <c r="I82" s="297" t="s">
        <v>464</v>
      </c>
      <c r="J82" s="297"/>
      <c r="K82" s="311"/>
    </row>
    <row r="83" s="1" customFormat="1" ht="15" customHeight="1">
      <c r="B83" s="320"/>
      <c r="C83" s="321" t="s">
        <v>465</v>
      </c>
      <c r="D83" s="321"/>
      <c r="E83" s="321"/>
      <c r="F83" s="322" t="s">
        <v>460</v>
      </c>
      <c r="G83" s="321"/>
      <c r="H83" s="321" t="s">
        <v>466</v>
      </c>
      <c r="I83" s="321" t="s">
        <v>456</v>
      </c>
      <c r="J83" s="321">
        <v>15</v>
      </c>
      <c r="K83" s="311"/>
    </row>
    <row r="84" s="1" customFormat="1" ht="15" customHeight="1">
      <c r="B84" s="320"/>
      <c r="C84" s="321" t="s">
        <v>467</v>
      </c>
      <c r="D84" s="321"/>
      <c r="E84" s="321"/>
      <c r="F84" s="322" t="s">
        <v>460</v>
      </c>
      <c r="G84" s="321"/>
      <c r="H84" s="321" t="s">
        <v>468</v>
      </c>
      <c r="I84" s="321" t="s">
        <v>456</v>
      </c>
      <c r="J84" s="321">
        <v>15</v>
      </c>
      <c r="K84" s="311"/>
    </row>
    <row r="85" s="1" customFormat="1" ht="15" customHeight="1">
      <c r="B85" s="320"/>
      <c r="C85" s="321" t="s">
        <v>469</v>
      </c>
      <c r="D85" s="321"/>
      <c r="E85" s="321"/>
      <c r="F85" s="322" t="s">
        <v>460</v>
      </c>
      <c r="G85" s="321"/>
      <c r="H85" s="321" t="s">
        <v>470</v>
      </c>
      <c r="I85" s="321" t="s">
        <v>456</v>
      </c>
      <c r="J85" s="321">
        <v>20</v>
      </c>
      <c r="K85" s="311"/>
    </row>
    <row r="86" s="1" customFormat="1" ht="15" customHeight="1">
      <c r="B86" s="320"/>
      <c r="C86" s="321" t="s">
        <v>471</v>
      </c>
      <c r="D86" s="321"/>
      <c r="E86" s="321"/>
      <c r="F86" s="322" t="s">
        <v>460</v>
      </c>
      <c r="G86" s="321"/>
      <c r="H86" s="321" t="s">
        <v>472</v>
      </c>
      <c r="I86" s="321" t="s">
        <v>456</v>
      </c>
      <c r="J86" s="321">
        <v>20</v>
      </c>
      <c r="K86" s="311"/>
    </row>
    <row r="87" s="1" customFormat="1" ht="15" customHeight="1">
      <c r="B87" s="320"/>
      <c r="C87" s="297" t="s">
        <v>473</v>
      </c>
      <c r="D87" s="297"/>
      <c r="E87" s="297"/>
      <c r="F87" s="319" t="s">
        <v>460</v>
      </c>
      <c r="G87" s="318"/>
      <c r="H87" s="297" t="s">
        <v>474</v>
      </c>
      <c r="I87" s="297" t="s">
        <v>456</v>
      </c>
      <c r="J87" s="297">
        <v>50</v>
      </c>
      <c r="K87" s="311"/>
    </row>
    <row r="88" s="1" customFormat="1" ht="15" customHeight="1">
      <c r="B88" s="320"/>
      <c r="C88" s="297" t="s">
        <v>475</v>
      </c>
      <c r="D88" s="297"/>
      <c r="E88" s="297"/>
      <c r="F88" s="319" t="s">
        <v>460</v>
      </c>
      <c r="G88" s="318"/>
      <c r="H88" s="297" t="s">
        <v>476</v>
      </c>
      <c r="I88" s="297" t="s">
        <v>456</v>
      </c>
      <c r="J88" s="297">
        <v>20</v>
      </c>
      <c r="K88" s="311"/>
    </row>
    <row r="89" s="1" customFormat="1" ht="15" customHeight="1">
      <c r="B89" s="320"/>
      <c r="C89" s="297" t="s">
        <v>477</v>
      </c>
      <c r="D89" s="297"/>
      <c r="E89" s="297"/>
      <c r="F89" s="319" t="s">
        <v>460</v>
      </c>
      <c r="G89" s="318"/>
      <c r="H89" s="297" t="s">
        <v>478</v>
      </c>
      <c r="I89" s="297" t="s">
        <v>456</v>
      </c>
      <c r="J89" s="297">
        <v>20</v>
      </c>
      <c r="K89" s="311"/>
    </row>
    <row r="90" s="1" customFormat="1" ht="15" customHeight="1">
      <c r="B90" s="320"/>
      <c r="C90" s="297" t="s">
        <v>479</v>
      </c>
      <c r="D90" s="297"/>
      <c r="E90" s="297"/>
      <c r="F90" s="319" t="s">
        <v>460</v>
      </c>
      <c r="G90" s="318"/>
      <c r="H90" s="297" t="s">
        <v>480</v>
      </c>
      <c r="I90" s="297" t="s">
        <v>456</v>
      </c>
      <c r="J90" s="297">
        <v>50</v>
      </c>
      <c r="K90" s="311"/>
    </row>
    <row r="91" s="1" customFormat="1" ht="15" customHeight="1">
      <c r="B91" s="320"/>
      <c r="C91" s="297" t="s">
        <v>481</v>
      </c>
      <c r="D91" s="297"/>
      <c r="E91" s="297"/>
      <c r="F91" s="319" t="s">
        <v>460</v>
      </c>
      <c r="G91" s="318"/>
      <c r="H91" s="297" t="s">
        <v>481</v>
      </c>
      <c r="I91" s="297" t="s">
        <v>456</v>
      </c>
      <c r="J91" s="297">
        <v>50</v>
      </c>
      <c r="K91" s="311"/>
    </row>
    <row r="92" s="1" customFormat="1" ht="15" customHeight="1">
      <c r="B92" s="320"/>
      <c r="C92" s="297" t="s">
        <v>482</v>
      </c>
      <c r="D92" s="297"/>
      <c r="E92" s="297"/>
      <c r="F92" s="319" t="s">
        <v>460</v>
      </c>
      <c r="G92" s="318"/>
      <c r="H92" s="297" t="s">
        <v>483</v>
      </c>
      <c r="I92" s="297" t="s">
        <v>456</v>
      </c>
      <c r="J92" s="297">
        <v>255</v>
      </c>
      <c r="K92" s="311"/>
    </row>
    <row r="93" s="1" customFormat="1" ht="15" customHeight="1">
      <c r="B93" s="320"/>
      <c r="C93" s="297" t="s">
        <v>484</v>
      </c>
      <c r="D93" s="297"/>
      <c r="E93" s="297"/>
      <c r="F93" s="319" t="s">
        <v>454</v>
      </c>
      <c r="G93" s="318"/>
      <c r="H93" s="297" t="s">
        <v>485</v>
      </c>
      <c r="I93" s="297" t="s">
        <v>486</v>
      </c>
      <c r="J93" s="297"/>
      <c r="K93" s="311"/>
    </row>
    <row r="94" s="1" customFormat="1" ht="15" customHeight="1">
      <c r="B94" s="320"/>
      <c r="C94" s="297" t="s">
        <v>487</v>
      </c>
      <c r="D94" s="297"/>
      <c r="E94" s="297"/>
      <c r="F94" s="319" t="s">
        <v>454</v>
      </c>
      <c r="G94" s="318"/>
      <c r="H94" s="297" t="s">
        <v>488</v>
      </c>
      <c r="I94" s="297" t="s">
        <v>489</v>
      </c>
      <c r="J94" s="297"/>
      <c r="K94" s="311"/>
    </row>
    <row r="95" s="1" customFormat="1" ht="15" customHeight="1">
      <c r="B95" s="320"/>
      <c r="C95" s="297" t="s">
        <v>490</v>
      </c>
      <c r="D95" s="297"/>
      <c r="E95" s="297"/>
      <c r="F95" s="319" t="s">
        <v>454</v>
      </c>
      <c r="G95" s="318"/>
      <c r="H95" s="297" t="s">
        <v>490</v>
      </c>
      <c r="I95" s="297" t="s">
        <v>489</v>
      </c>
      <c r="J95" s="297"/>
      <c r="K95" s="311"/>
    </row>
    <row r="96" s="1" customFormat="1" ht="15" customHeight="1">
      <c r="B96" s="320"/>
      <c r="C96" s="297" t="s">
        <v>39</v>
      </c>
      <c r="D96" s="297"/>
      <c r="E96" s="297"/>
      <c r="F96" s="319" t="s">
        <v>454</v>
      </c>
      <c r="G96" s="318"/>
      <c r="H96" s="297" t="s">
        <v>491</v>
      </c>
      <c r="I96" s="297" t="s">
        <v>489</v>
      </c>
      <c r="J96" s="297"/>
      <c r="K96" s="311"/>
    </row>
    <row r="97" s="1" customFormat="1" ht="15" customHeight="1">
      <c r="B97" s="320"/>
      <c r="C97" s="297" t="s">
        <v>49</v>
      </c>
      <c r="D97" s="297"/>
      <c r="E97" s="297"/>
      <c r="F97" s="319" t="s">
        <v>454</v>
      </c>
      <c r="G97" s="318"/>
      <c r="H97" s="297" t="s">
        <v>492</v>
      </c>
      <c r="I97" s="297" t="s">
        <v>489</v>
      </c>
      <c r="J97" s="297"/>
      <c r="K97" s="311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493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448</v>
      </c>
      <c r="D103" s="312"/>
      <c r="E103" s="312"/>
      <c r="F103" s="312" t="s">
        <v>449</v>
      </c>
      <c r="G103" s="313"/>
      <c r="H103" s="312" t="s">
        <v>55</v>
      </c>
      <c r="I103" s="312" t="s">
        <v>58</v>
      </c>
      <c r="J103" s="312" t="s">
        <v>450</v>
      </c>
      <c r="K103" s="311"/>
    </row>
    <row r="104" s="1" customFormat="1" ht="17.25" customHeight="1">
      <c r="B104" s="309"/>
      <c r="C104" s="314" t="s">
        <v>451</v>
      </c>
      <c r="D104" s="314"/>
      <c r="E104" s="314"/>
      <c r="F104" s="315" t="s">
        <v>452</v>
      </c>
      <c r="G104" s="316"/>
      <c r="H104" s="314"/>
      <c r="I104" s="314"/>
      <c r="J104" s="314" t="s">
        <v>453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28"/>
      <c r="H105" s="312"/>
      <c r="I105" s="312"/>
      <c r="J105" s="312"/>
      <c r="K105" s="311"/>
    </row>
    <row r="106" s="1" customFormat="1" ht="15" customHeight="1">
      <c r="B106" s="309"/>
      <c r="C106" s="297" t="s">
        <v>54</v>
      </c>
      <c r="D106" s="317"/>
      <c r="E106" s="317"/>
      <c r="F106" s="319" t="s">
        <v>454</v>
      </c>
      <c r="G106" s="328"/>
      <c r="H106" s="297" t="s">
        <v>494</v>
      </c>
      <c r="I106" s="297" t="s">
        <v>456</v>
      </c>
      <c r="J106" s="297">
        <v>20</v>
      </c>
      <c r="K106" s="311"/>
    </row>
    <row r="107" s="1" customFormat="1" ht="15" customHeight="1">
      <c r="B107" s="309"/>
      <c r="C107" s="297" t="s">
        <v>457</v>
      </c>
      <c r="D107" s="297"/>
      <c r="E107" s="297"/>
      <c r="F107" s="319" t="s">
        <v>454</v>
      </c>
      <c r="G107" s="297"/>
      <c r="H107" s="297" t="s">
        <v>494</v>
      </c>
      <c r="I107" s="297" t="s">
        <v>456</v>
      </c>
      <c r="J107" s="297">
        <v>120</v>
      </c>
      <c r="K107" s="311"/>
    </row>
    <row r="108" s="1" customFormat="1" ht="15" customHeight="1">
      <c r="B108" s="320"/>
      <c r="C108" s="297" t="s">
        <v>459</v>
      </c>
      <c r="D108" s="297"/>
      <c r="E108" s="297"/>
      <c r="F108" s="319" t="s">
        <v>460</v>
      </c>
      <c r="G108" s="297"/>
      <c r="H108" s="297" t="s">
        <v>494</v>
      </c>
      <c r="I108" s="297" t="s">
        <v>456</v>
      </c>
      <c r="J108" s="297">
        <v>50</v>
      </c>
      <c r="K108" s="311"/>
    </row>
    <row r="109" s="1" customFormat="1" ht="15" customHeight="1">
      <c r="B109" s="320"/>
      <c r="C109" s="297" t="s">
        <v>462</v>
      </c>
      <c r="D109" s="297"/>
      <c r="E109" s="297"/>
      <c r="F109" s="319" t="s">
        <v>454</v>
      </c>
      <c r="G109" s="297"/>
      <c r="H109" s="297" t="s">
        <v>494</v>
      </c>
      <c r="I109" s="297" t="s">
        <v>464</v>
      </c>
      <c r="J109" s="297"/>
      <c r="K109" s="311"/>
    </row>
    <row r="110" s="1" customFormat="1" ht="15" customHeight="1">
      <c r="B110" s="320"/>
      <c r="C110" s="297" t="s">
        <v>473</v>
      </c>
      <c r="D110" s="297"/>
      <c r="E110" s="297"/>
      <c r="F110" s="319" t="s">
        <v>460</v>
      </c>
      <c r="G110" s="297"/>
      <c r="H110" s="297" t="s">
        <v>494</v>
      </c>
      <c r="I110" s="297" t="s">
        <v>456</v>
      </c>
      <c r="J110" s="297">
        <v>50</v>
      </c>
      <c r="K110" s="311"/>
    </row>
    <row r="111" s="1" customFormat="1" ht="15" customHeight="1">
      <c r="B111" s="320"/>
      <c r="C111" s="297" t="s">
        <v>481</v>
      </c>
      <c r="D111" s="297"/>
      <c r="E111" s="297"/>
      <c r="F111" s="319" t="s">
        <v>460</v>
      </c>
      <c r="G111" s="297"/>
      <c r="H111" s="297" t="s">
        <v>494</v>
      </c>
      <c r="I111" s="297" t="s">
        <v>456</v>
      </c>
      <c r="J111" s="297">
        <v>50</v>
      </c>
      <c r="K111" s="311"/>
    </row>
    <row r="112" s="1" customFormat="1" ht="15" customHeight="1">
      <c r="B112" s="320"/>
      <c r="C112" s="297" t="s">
        <v>479</v>
      </c>
      <c r="D112" s="297"/>
      <c r="E112" s="297"/>
      <c r="F112" s="319" t="s">
        <v>460</v>
      </c>
      <c r="G112" s="297"/>
      <c r="H112" s="297" t="s">
        <v>494</v>
      </c>
      <c r="I112" s="297" t="s">
        <v>456</v>
      </c>
      <c r="J112" s="297">
        <v>50</v>
      </c>
      <c r="K112" s="311"/>
    </row>
    <row r="113" s="1" customFormat="1" ht="15" customHeight="1">
      <c r="B113" s="320"/>
      <c r="C113" s="297" t="s">
        <v>54</v>
      </c>
      <c r="D113" s="297"/>
      <c r="E113" s="297"/>
      <c r="F113" s="319" t="s">
        <v>454</v>
      </c>
      <c r="G113" s="297"/>
      <c r="H113" s="297" t="s">
        <v>495</v>
      </c>
      <c r="I113" s="297" t="s">
        <v>456</v>
      </c>
      <c r="J113" s="297">
        <v>20</v>
      </c>
      <c r="K113" s="311"/>
    </row>
    <row r="114" s="1" customFormat="1" ht="15" customHeight="1">
      <c r="B114" s="320"/>
      <c r="C114" s="297" t="s">
        <v>496</v>
      </c>
      <c r="D114" s="297"/>
      <c r="E114" s="297"/>
      <c r="F114" s="319" t="s">
        <v>454</v>
      </c>
      <c r="G114" s="297"/>
      <c r="H114" s="297" t="s">
        <v>497</v>
      </c>
      <c r="I114" s="297" t="s">
        <v>456</v>
      </c>
      <c r="J114" s="297">
        <v>120</v>
      </c>
      <c r="K114" s="311"/>
    </row>
    <row r="115" s="1" customFormat="1" ht="15" customHeight="1">
      <c r="B115" s="320"/>
      <c r="C115" s="297" t="s">
        <v>39</v>
      </c>
      <c r="D115" s="297"/>
      <c r="E115" s="297"/>
      <c r="F115" s="319" t="s">
        <v>454</v>
      </c>
      <c r="G115" s="297"/>
      <c r="H115" s="297" t="s">
        <v>498</v>
      </c>
      <c r="I115" s="297" t="s">
        <v>489</v>
      </c>
      <c r="J115" s="297"/>
      <c r="K115" s="311"/>
    </row>
    <row r="116" s="1" customFormat="1" ht="15" customHeight="1">
      <c r="B116" s="320"/>
      <c r="C116" s="297" t="s">
        <v>49</v>
      </c>
      <c r="D116" s="297"/>
      <c r="E116" s="297"/>
      <c r="F116" s="319" t="s">
        <v>454</v>
      </c>
      <c r="G116" s="297"/>
      <c r="H116" s="297" t="s">
        <v>499</v>
      </c>
      <c r="I116" s="297" t="s">
        <v>489</v>
      </c>
      <c r="J116" s="297"/>
      <c r="K116" s="311"/>
    </row>
    <row r="117" s="1" customFormat="1" ht="15" customHeight="1">
      <c r="B117" s="320"/>
      <c r="C117" s="297" t="s">
        <v>58</v>
      </c>
      <c r="D117" s="297"/>
      <c r="E117" s="297"/>
      <c r="F117" s="319" t="s">
        <v>454</v>
      </c>
      <c r="G117" s="297"/>
      <c r="H117" s="297" t="s">
        <v>500</v>
      </c>
      <c r="I117" s="297" t="s">
        <v>501</v>
      </c>
      <c r="J117" s="297"/>
      <c r="K117" s="311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294"/>
      <c r="D119" s="294"/>
      <c r="E119" s="294"/>
      <c r="F119" s="331"/>
      <c r="G119" s="294"/>
      <c r="H119" s="294"/>
      <c r="I119" s="294"/>
      <c r="J119" s="294"/>
      <c r="K119" s="330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8" t="s">
        <v>502</v>
      </c>
      <c r="D122" s="288"/>
      <c r="E122" s="288"/>
      <c r="F122" s="288"/>
      <c r="G122" s="288"/>
      <c r="H122" s="288"/>
      <c r="I122" s="288"/>
      <c r="J122" s="288"/>
      <c r="K122" s="336"/>
    </row>
    <row r="123" s="1" customFormat="1" ht="17.25" customHeight="1">
      <c r="B123" s="337"/>
      <c r="C123" s="312" t="s">
        <v>448</v>
      </c>
      <c r="D123" s="312"/>
      <c r="E123" s="312"/>
      <c r="F123" s="312" t="s">
        <v>449</v>
      </c>
      <c r="G123" s="313"/>
      <c r="H123" s="312" t="s">
        <v>55</v>
      </c>
      <c r="I123" s="312" t="s">
        <v>58</v>
      </c>
      <c r="J123" s="312" t="s">
        <v>450</v>
      </c>
      <c r="K123" s="338"/>
    </row>
    <row r="124" s="1" customFormat="1" ht="17.25" customHeight="1">
      <c r="B124" s="337"/>
      <c r="C124" s="314" t="s">
        <v>451</v>
      </c>
      <c r="D124" s="314"/>
      <c r="E124" s="314"/>
      <c r="F124" s="315" t="s">
        <v>452</v>
      </c>
      <c r="G124" s="316"/>
      <c r="H124" s="314"/>
      <c r="I124" s="314"/>
      <c r="J124" s="314" t="s">
        <v>453</v>
      </c>
      <c r="K124" s="338"/>
    </row>
    <row r="125" s="1" customFormat="1" ht="5.25" customHeight="1">
      <c r="B125" s="339"/>
      <c r="C125" s="317"/>
      <c r="D125" s="317"/>
      <c r="E125" s="317"/>
      <c r="F125" s="317"/>
      <c r="G125" s="297"/>
      <c r="H125" s="317"/>
      <c r="I125" s="317"/>
      <c r="J125" s="317"/>
      <c r="K125" s="340"/>
    </row>
    <row r="126" s="1" customFormat="1" ht="15" customHeight="1">
      <c r="B126" s="339"/>
      <c r="C126" s="297" t="s">
        <v>457</v>
      </c>
      <c r="D126" s="317"/>
      <c r="E126" s="317"/>
      <c r="F126" s="319" t="s">
        <v>454</v>
      </c>
      <c r="G126" s="297"/>
      <c r="H126" s="297" t="s">
        <v>494</v>
      </c>
      <c r="I126" s="297" t="s">
        <v>456</v>
      </c>
      <c r="J126" s="297">
        <v>120</v>
      </c>
      <c r="K126" s="341"/>
    </row>
    <row r="127" s="1" customFormat="1" ht="15" customHeight="1">
      <c r="B127" s="339"/>
      <c r="C127" s="297" t="s">
        <v>503</v>
      </c>
      <c r="D127" s="297"/>
      <c r="E127" s="297"/>
      <c r="F127" s="319" t="s">
        <v>454</v>
      </c>
      <c r="G127" s="297"/>
      <c r="H127" s="297" t="s">
        <v>504</v>
      </c>
      <c r="I127" s="297" t="s">
        <v>456</v>
      </c>
      <c r="J127" s="297" t="s">
        <v>505</v>
      </c>
      <c r="K127" s="341"/>
    </row>
    <row r="128" s="1" customFormat="1" ht="15" customHeight="1">
      <c r="B128" s="339"/>
      <c r="C128" s="297" t="s">
        <v>402</v>
      </c>
      <c r="D128" s="297"/>
      <c r="E128" s="297"/>
      <c r="F128" s="319" t="s">
        <v>454</v>
      </c>
      <c r="G128" s="297"/>
      <c r="H128" s="297" t="s">
        <v>506</v>
      </c>
      <c r="I128" s="297" t="s">
        <v>456</v>
      </c>
      <c r="J128" s="297" t="s">
        <v>505</v>
      </c>
      <c r="K128" s="341"/>
    </row>
    <row r="129" s="1" customFormat="1" ht="15" customHeight="1">
      <c r="B129" s="339"/>
      <c r="C129" s="297" t="s">
        <v>465</v>
      </c>
      <c r="D129" s="297"/>
      <c r="E129" s="297"/>
      <c r="F129" s="319" t="s">
        <v>460</v>
      </c>
      <c r="G129" s="297"/>
      <c r="H129" s="297" t="s">
        <v>466</v>
      </c>
      <c r="I129" s="297" t="s">
        <v>456</v>
      </c>
      <c r="J129" s="297">
        <v>15</v>
      </c>
      <c r="K129" s="341"/>
    </row>
    <row r="130" s="1" customFormat="1" ht="15" customHeight="1">
      <c r="B130" s="339"/>
      <c r="C130" s="321" t="s">
        <v>467</v>
      </c>
      <c r="D130" s="321"/>
      <c r="E130" s="321"/>
      <c r="F130" s="322" t="s">
        <v>460</v>
      </c>
      <c r="G130" s="321"/>
      <c r="H130" s="321" t="s">
        <v>468</v>
      </c>
      <c r="I130" s="321" t="s">
        <v>456</v>
      </c>
      <c r="J130" s="321">
        <v>15</v>
      </c>
      <c r="K130" s="341"/>
    </row>
    <row r="131" s="1" customFormat="1" ht="15" customHeight="1">
      <c r="B131" s="339"/>
      <c r="C131" s="321" t="s">
        <v>469</v>
      </c>
      <c r="D131" s="321"/>
      <c r="E131" s="321"/>
      <c r="F131" s="322" t="s">
        <v>460</v>
      </c>
      <c r="G131" s="321"/>
      <c r="H131" s="321" t="s">
        <v>470</v>
      </c>
      <c r="I131" s="321" t="s">
        <v>456</v>
      </c>
      <c r="J131" s="321">
        <v>20</v>
      </c>
      <c r="K131" s="341"/>
    </row>
    <row r="132" s="1" customFormat="1" ht="15" customHeight="1">
      <c r="B132" s="339"/>
      <c r="C132" s="321" t="s">
        <v>471</v>
      </c>
      <c r="D132" s="321"/>
      <c r="E132" s="321"/>
      <c r="F132" s="322" t="s">
        <v>460</v>
      </c>
      <c r="G132" s="321"/>
      <c r="H132" s="321" t="s">
        <v>472</v>
      </c>
      <c r="I132" s="321" t="s">
        <v>456</v>
      </c>
      <c r="J132" s="321">
        <v>20</v>
      </c>
      <c r="K132" s="341"/>
    </row>
    <row r="133" s="1" customFormat="1" ht="15" customHeight="1">
      <c r="B133" s="339"/>
      <c r="C133" s="297" t="s">
        <v>459</v>
      </c>
      <c r="D133" s="297"/>
      <c r="E133" s="297"/>
      <c r="F133" s="319" t="s">
        <v>460</v>
      </c>
      <c r="G133" s="297"/>
      <c r="H133" s="297" t="s">
        <v>494</v>
      </c>
      <c r="I133" s="297" t="s">
        <v>456</v>
      </c>
      <c r="J133" s="297">
        <v>50</v>
      </c>
      <c r="K133" s="341"/>
    </row>
    <row r="134" s="1" customFormat="1" ht="15" customHeight="1">
      <c r="B134" s="339"/>
      <c r="C134" s="297" t="s">
        <v>473</v>
      </c>
      <c r="D134" s="297"/>
      <c r="E134" s="297"/>
      <c r="F134" s="319" t="s">
        <v>460</v>
      </c>
      <c r="G134" s="297"/>
      <c r="H134" s="297" t="s">
        <v>494</v>
      </c>
      <c r="I134" s="297" t="s">
        <v>456</v>
      </c>
      <c r="J134" s="297">
        <v>50</v>
      </c>
      <c r="K134" s="341"/>
    </row>
    <row r="135" s="1" customFormat="1" ht="15" customHeight="1">
      <c r="B135" s="339"/>
      <c r="C135" s="297" t="s">
        <v>479</v>
      </c>
      <c r="D135" s="297"/>
      <c r="E135" s="297"/>
      <c r="F135" s="319" t="s">
        <v>460</v>
      </c>
      <c r="G135" s="297"/>
      <c r="H135" s="297" t="s">
        <v>494</v>
      </c>
      <c r="I135" s="297" t="s">
        <v>456</v>
      </c>
      <c r="J135" s="297">
        <v>50</v>
      </c>
      <c r="K135" s="341"/>
    </row>
    <row r="136" s="1" customFormat="1" ht="15" customHeight="1">
      <c r="B136" s="339"/>
      <c r="C136" s="297" t="s">
        <v>481</v>
      </c>
      <c r="D136" s="297"/>
      <c r="E136" s="297"/>
      <c r="F136" s="319" t="s">
        <v>460</v>
      </c>
      <c r="G136" s="297"/>
      <c r="H136" s="297" t="s">
        <v>494</v>
      </c>
      <c r="I136" s="297" t="s">
        <v>456</v>
      </c>
      <c r="J136" s="297">
        <v>50</v>
      </c>
      <c r="K136" s="341"/>
    </row>
    <row r="137" s="1" customFormat="1" ht="15" customHeight="1">
      <c r="B137" s="339"/>
      <c r="C137" s="297" t="s">
        <v>482</v>
      </c>
      <c r="D137" s="297"/>
      <c r="E137" s="297"/>
      <c r="F137" s="319" t="s">
        <v>460</v>
      </c>
      <c r="G137" s="297"/>
      <c r="H137" s="297" t="s">
        <v>507</v>
      </c>
      <c r="I137" s="297" t="s">
        <v>456</v>
      </c>
      <c r="J137" s="297">
        <v>255</v>
      </c>
      <c r="K137" s="341"/>
    </row>
    <row r="138" s="1" customFormat="1" ht="15" customHeight="1">
      <c r="B138" s="339"/>
      <c r="C138" s="297" t="s">
        <v>484</v>
      </c>
      <c r="D138" s="297"/>
      <c r="E138" s="297"/>
      <c r="F138" s="319" t="s">
        <v>454</v>
      </c>
      <c r="G138" s="297"/>
      <c r="H138" s="297" t="s">
        <v>508</v>
      </c>
      <c r="I138" s="297" t="s">
        <v>486</v>
      </c>
      <c r="J138" s="297"/>
      <c r="K138" s="341"/>
    </row>
    <row r="139" s="1" customFormat="1" ht="15" customHeight="1">
      <c r="B139" s="339"/>
      <c r="C139" s="297" t="s">
        <v>487</v>
      </c>
      <c r="D139" s="297"/>
      <c r="E139" s="297"/>
      <c r="F139" s="319" t="s">
        <v>454</v>
      </c>
      <c r="G139" s="297"/>
      <c r="H139" s="297" t="s">
        <v>509</v>
      </c>
      <c r="I139" s="297" t="s">
        <v>489</v>
      </c>
      <c r="J139" s="297"/>
      <c r="K139" s="341"/>
    </row>
    <row r="140" s="1" customFormat="1" ht="15" customHeight="1">
      <c r="B140" s="339"/>
      <c r="C140" s="297" t="s">
        <v>490</v>
      </c>
      <c r="D140" s="297"/>
      <c r="E140" s="297"/>
      <c r="F140" s="319" t="s">
        <v>454</v>
      </c>
      <c r="G140" s="297"/>
      <c r="H140" s="297" t="s">
        <v>490</v>
      </c>
      <c r="I140" s="297" t="s">
        <v>489</v>
      </c>
      <c r="J140" s="297"/>
      <c r="K140" s="341"/>
    </row>
    <row r="141" s="1" customFormat="1" ht="15" customHeight="1">
      <c r="B141" s="339"/>
      <c r="C141" s="297" t="s">
        <v>39</v>
      </c>
      <c r="D141" s="297"/>
      <c r="E141" s="297"/>
      <c r="F141" s="319" t="s">
        <v>454</v>
      </c>
      <c r="G141" s="297"/>
      <c r="H141" s="297" t="s">
        <v>510</v>
      </c>
      <c r="I141" s="297" t="s">
        <v>489</v>
      </c>
      <c r="J141" s="297"/>
      <c r="K141" s="341"/>
    </row>
    <row r="142" s="1" customFormat="1" ht="15" customHeight="1">
      <c r="B142" s="339"/>
      <c r="C142" s="297" t="s">
        <v>511</v>
      </c>
      <c r="D142" s="297"/>
      <c r="E142" s="297"/>
      <c r="F142" s="319" t="s">
        <v>454</v>
      </c>
      <c r="G142" s="297"/>
      <c r="H142" s="297" t="s">
        <v>512</v>
      </c>
      <c r="I142" s="297" t="s">
        <v>489</v>
      </c>
      <c r="J142" s="297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294"/>
      <c r="C144" s="294"/>
      <c r="D144" s="294"/>
      <c r="E144" s="294"/>
      <c r="F144" s="331"/>
      <c r="G144" s="294"/>
      <c r="H144" s="294"/>
      <c r="I144" s="294"/>
      <c r="J144" s="294"/>
      <c r="K144" s="294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513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448</v>
      </c>
      <c r="D148" s="312"/>
      <c r="E148" s="312"/>
      <c r="F148" s="312" t="s">
        <v>449</v>
      </c>
      <c r="G148" s="313"/>
      <c r="H148" s="312" t="s">
        <v>55</v>
      </c>
      <c r="I148" s="312" t="s">
        <v>58</v>
      </c>
      <c r="J148" s="312" t="s">
        <v>450</v>
      </c>
      <c r="K148" s="311"/>
    </row>
    <row r="149" s="1" customFormat="1" ht="17.25" customHeight="1">
      <c r="B149" s="309"/>
      <c r="C149" s="314" t="s">
        <v>451</v>
      </c>
      <c r="D149" s="314"/>
      <c r="E149" s="314"/>
      <c r="F149" s="315" t="s">
        <v>452</v>
      </c>
      <c r="G149" s="316"/>
      <c r="H149" s="314"/>
      <c r="I149" s="314"/>
      <c r="J149" s="314" t="s">
        <v>453</v>
      </c>
      <c r="K149" s="311"/>
    </row>
    <row r="150" s="1" customFormat="1" ht="5.25" customHeight="1">
      <c r="B150" s="320"/>
      <c r="C150" s="317"/>
      <c r="D150" s="317"/>
      <c r="E150" s="317"/>
      <c r="F150" s="317"/>
      <c r="G150" s="318"/>
      <c r="H150" s="317"/>
      <c r="I150" s="317"/>
      <c r="J150" s="317"/>
      <c r="K150" s="341"/>
    </row>
    <row r="151" s="1" customFormat="1" ht="15" customHeight="1">
      <c r="B151" s="320"/>
      <c r="C151" s="345" t="s">
        <v>457</v>
      </c>
      <c r="D151" s="297"/>
      <c r="E151" s="297"/>
      <c r="F151" s="346" t="s">
        <v>454</v>
      </c>
      <c r="G151" s="297"/>
      <c r="H151" s="345" t="s">
        <v>494</v>
      </c>
      <c r="I151" s="345" t="s">
        <v>456</v>
      </c>
      <c r="J151" s="345">
        <v>120</v>
      </c>
      <c r="K151" s="341"/>
    </row>
    <row r="152" s="1" customFormat="1" ht="15" customHeight="1">
      <c r="B152" s="320"/>
      <c r="C152" s="345" t="s">
        <v>503</v>
      </c>
      <c r="D152" s="297"/>
      <c r="E152" s="297"/>
      <c r="F152" s="346" t="s">
        <v>454</v>
      </c>
      <c r="G152" s="297"/>
      <c r="H152" s="345" t="s">
        <v>514</v>
      </c>
      <c r="I152" s="345" t="s">
        <v>456</v>
      </c>
      <c r="J152" s="345" t="s">
        <v>505</v>
      </c>
      <c r="K152" s="341"/>
    </row>
    <row r="153" s="1" customFormat="1" ht="15" customHeight="1">
      <c r="B153" s="320"/>
      <c r="C153" s="345" t="s">
        <v>402</v>
      </c>
      <c r="D153" s="297"/>
      <c r="E153" s="297"/>
      <c r="F153" s="346" t="s">
        <v>454</v>
      </c>
      <c r="G153" s="297"/>
      <c r="H153" s="345" t="s">
        <v>515</v>
      </c>
      <c r="I153" s="345" t="s">
        <v>456</v>
      </c>
      <c r="J153" s="345" t="s">
        <v>505</v>
      </c>
      <c r="K153" s="341"/>
    </row>
    <row r="154" s="1" customFormat="1" ht="15" customHeight="1">
      <c r="B154" s="320"/>
      <c r="C154" s="345" t="s">
        <v>459</v>
      </c>
      <c r="D154" s="297"/>
      <c r="E154" s="297"/>
      <c r="F154" s="346" t="s">
        <v>460</v>
      </c>
      <c r="G154" s="297"/>
      <c r="H154" s="345" t="s">
        <v>494</v>
      </c>
      <c r="I154" s="345" t="s">
        <v>456</v>
      </c>
      <c r="J154" s="345">
        <v>50</v>
      </c>
      <c r="K154" s="341"/>
    </row>
    <row r="155" s="1" customFormat="1" ht="15" customHeight="1">
      <c r="B155" s="320"/>
      <c r="C155" s="345" t="s">
        <v>462</v>
      </c>
      <c r="D155" s="297"/>
      <c r="E155" s="297"/>
      <c r="F155" s="346" t="s">
        <v>454</v>
      </c>
      <c r="G155" s="297"/>
      <c r="H155" s="345" t="s">
        <v>494</v>
      </c>
      <c r="I155" s="345" t="s">
        <v>464</v>
      </c>
      <c r="J155" s="345"/>
      <c r="K155" s="341"/>
    </row>
    <row r="156" s="1" customFormat="1" ht="15" customHeight="1">
      <c r="B156" s="320"/>
      <c r="C156" s="345" t="s">
        <v>473</v>
      </c>
      <c r="D156" s="297"/>
      <c r="E156" s="297"/>
      <c r="F156" s="346" t="s">
        <v>460</v>
      </c>
      <c r="G156" s="297"/>
      <c r="H156" s="345" t="s">
        <v>494</v>
      </c>
      <c r="I156" s="345" t="s">
        <v>456</v>
      </c>
      <c r="J156" s="345">
        <v>50</v>
      </c>
      <c r="K156" s="341"/>
    </row>
    <row r="157" s="1" customFormat="1" ht="15" customHeight="1">
      <c r="B157" s="320"/>
      <c r="C157" s="345" t="s">
        <v>481</v>
      </c>
      <c r="D157" s="297"/>
      <c r="E157" s="297"/>
      <c r="F157" s="346" t="s">
        <v>460</v>
      </c>
      <c r="G157" s="297"/>
      <c r="H157" s="345" t="s">
        <v>494</v>
      </c>
      <c r="I157" s="345" t="s">
        <v>456</v>
      </c>
      <c r="J157" s="345">
        <v>50</v>
      </c>
      <c r="K157" s="341"/>
    </row>
    <row r="158" s="1" customFormat="1" ht="15" customHeight="1">
      <c r="B158" s="320"/>
      <c r="C158" s="345" t="s">
        <v>479</v>
      </c>
      <c r="D158" s="297"/>
      <c r="E158" s="297"/>
      <c r="F158" s="346" t="s">
        <v>460</v>
      </c>
      <c r="G158" s="297"/>
      <c r="H158" s="345" t="s">
        <v>494</v>
      </c>
      <c r="I158" s="345" t="s">
        <v>456</v>
      </c>
      <c r="J158" s="345">
        <v>50</v>
      </c>
      <c r="K158" s="341"/>
    </row>
    <row r="159" s="1" customFormat="1" ht="15" customHeight="1">
      <c r="B159" s="320"/>
      <c r="C159" s="345" t="s">
        <v>98</v>
      </c>
      <c r="D159" s="297"/>
      <c r="E159" s="297"/>
      <c r="F159" s="346" t="s">
        <v>454</v>
      </c>
      <c r="G159" s="297"/>
      <c r="H159" s="345" t="s">
        <v>516</v>
      </c>
      <c r="I159" s="345" t="s">
        <v>456</v>
      </c>
      <c r="J159" s="345" t="s">
        <v>517</v>
      </c>
      <c r="K159" s="341"/>
    </row>
    <row r="160" s="1" customFormat="1" ht="15" customHeight="1">
      <c r="B160" s="320"/>
      <c r="C160" s="345" t="s">
        <v>518</v>
      </c>
      <c r="D160" s="297"/>
      <c r="E160" s="297"/>
      <c r="F160" s="346" t="s">
        <v>454</v>
      </c>
      <c r="G160" s="297"/>
      <c r="H160" s="345" t="s">
        <v>519</v>
      </c>
      <c r="I160" s="345" t="s">
        <v>489</v>
      </c>
      <c r="J160" s="345"/>
      <c r="K160" s="341"/>
    </row>
    <row r="161" s="1" customFormat="1" ht="15" customHeight="1">
      <c r="B161" s="347"/>
      <c r="C161" s="329"/>
      <c r="D161" s="329"/>
      <c r="E161" s="329"/>
      <c r="F161" s="329"/>
      <c r="G161" s="329"/>
      <c r="H161" s="329"/>
      <c r="I161" s="329"/>
      <c r="J161" s="329"/>
      <c r="K161" s="348"/>
    </row>
    <row r="162" s="1" customFormat="1" ht="18.75" customHeight="1">
      <c r="B162" s="294"/>
      <c r="C162" s="297"/>
      <c r="D162" s="297"/>
      <c r="E162" s="297"/>
      <c r="F162" s="319"/>
      <c r="G162" s="297"/>
      <c r="H162" s="297"/>
      <c r="I162" s="297"/>
      <c r="J162" s="297"/>
      <c r="K162" s="294"/>
    </row>
    <row r="163" s="1" customFormat="1" ht="18.75" customHeight="1">
      <c r="B163" s="294"/>
      <c r="C163" s="297"/>
      <c r="D163" s="297"/>
      <c r="E163" s="297"/>
      <c r="F163" s="319"/>
      <c r="G163" s="297"/>
      <c r="H163" s="297"/>
      <c r="I163" s="297"/>
      <c r="J163" s="297"/>
      <c r="K163" s="294"/>
    </row>
    <row r="164" s="1" customFormat="1" ht="18.75" customHeight="1">
      <c r="B164" s="294"/>
      <c r="C164" s="297"/>
      <c r="D164" s="297"/>
      <c r="E164" s="297"/>
      <c r="F164" s="319"/>
      <c r="G164" s="297"/>
      <c r="H164" s="297"/>
      <c r="I164" s="297"/>
      <c r="J164" s="297"/>
      <c r="K164" s="294"/>
    </row>
    <row r="165" s="1" customFormat="1" ht="18.75" customHeight="1">
      <c r="B165" s="294"/>
      <c r="C165" s="297"/>
      <c r="D165" s="297"/>
      <c r="E165" s="297"/>
      <c r="F165" s="319"/>
      <c r="G165" s="297"/>
      <c r="H165" s="297"/>
      <c r="I165" s="297"/>
      <c r="J165" s="297"/>
      <c r="K165" s="294"/>
    </row>
    <row r="166" s="1" customFormat="1" ht="18.75" customHeight="1">
      <c r="B166" s="294"/>
      <c r="C166" s="297"/>
      <c r="D166" s="297"/>
      <c r="E166" s="297"/>
      <c r="F166" s="319"/>
      <c r="G166" s="297"/>
      <c r="H166" s="297"/>
      <c r="I166" s="297"/>
      <c r="J166" s="297"/>
      <c r="K166" s="294"/>
    </row>
    <row r="167" s="1" customFormat="1" ht="18.75" customHeight="1">
      <c r="B167" s="294"/>
      <c r="C167" s="297"/>
      <c r="D167" s="297"/>
      <c r="E167" s="297"/>
      <c r="F167" s="319"/>
      <c r="G167" s="297"/>
      <c r="H167" s="297"/>
      <c r="I167" s="297"/>
      <c r="J167" s="297"/>
      <c r="K167" s="294"/>
    </row>
    <row r="168" s="1" customFormat="1" ht="18.75" customHeight="1">
      <c r="B168" s="294"/>
      <c r="C168" s="297"/>
      <c r="D168" s="297"/>
      <c r="E168" s="297"/>
      <c r="F168" s="319"/>
      <c r="G168" s="297"/>
      <c r="H168" s="297"/>
      <c r="I168" s="297"/>
      <c r="J168" s="297"/>
      <c r="K168" s="294"/>
    </row>
    <row r="169" s="1" customFormat="1" ht="18.75" customHeight="1">
      <c r="B169" s="305"/>
      <c r="C169" s="305"/>
      <c r="D169" s="305"/>
      <c r="E169" s="305"/>
      <c r="F169" s="305"/>
      <c r="G169" s="305"/>
      <c r="H169" s="305"/>
      <c r="I169" s="305"/>
      <c r="J169" s="305"/>
      <c r="K169" s="305"/>
    </row>
    <row r="170" s="1" customFormat="1" ht="7.5" customHeight="1">
      <c r="B170" s="284"/>
      <c r="C170" s="285"/>
      <c r="D170" s="285"/>
      <c r="E170" s="285"/>
      <c r="F170" s="285"/>
      <c r="G170" s="285"/>
      <c r="H170" s="285"/>
      <c r="I170" s="285"/>
      <c r="J170" s="285"/>
      <c r="K170" s="286"/>
    </row>
    <row r="171" s="1" customFormat="1" ht="45" customHeight="1">
      <c r="B171" s="287"/>
      <c r="C171" s="288" t="s">
        <v>520</v>
      </c>
      <c r="D171" s="288"/>
      <c r="E171" s="288"/>
      <c r="F171" s="288"/>
      <c r="G171" s="288"/>
      <c r="H171" s="288"/>
      <c r="I171" s="288"/>
      <c r="J171" s="288"/>
      <c r="K171" s="289"/>
    </row>
    <row r="172" s="1" customFormat="1" ht="17.25" customHeight="1">
      <c r="B172" s="287"/>
      <c r="C172" s="312" t="s">
        <v>448</v>
      </c>
      <c r="D172" s="312"/>
      <c r="E172" s="312"/>
      <c r="F172" s="312" t="s">
        <v>449</v>
      </c>
      <c r="G172" s="349"/>
      <c r="H172" s="350" t="s">
        <v>55</v>
      </c>
      <c r="I172" s="350" t="s">
        <v>58</v>
      </c>
      <c r="J172" s="312" t="s">
        <v>450</v>
      </c>
      <c r="K172" s="289"/>
    </row>
    <row r="173" s="1" customFormat="1" ht="17.25" customHeight="1">
      <c r="B173" s="290"/>
      <c r="C173" s="314" t="s">
        <v>451</v>
      </c>
      <c r="D173" s="314"/>
      <c r="E173" s="314"/>
      <c r="F173" s="315" t="s">
        <v>452</v>
      </c>
      <c r="G173" s="351"/>
      <c r="H173" s="352"/>
      <c r="I173" s="352"/>
      <c r="J173" s="314" t="s">
        <v>453</v>
      </c>
      <c r="K173" s="292"/>
    </row>
    <row r="174" s="1" customFormat="1" ht="5.25" customHeight="1">
      <c r="B174" s="320"/>
      <c r="C174" s="317"/>
      <c r="D174" s="317"/>
      <c r="E174" s="317"/>
      <c r="F174" s="317"/>
      <c r="G174" s="318"/>
      <c r="H174" s="317"/>
      <c r="I174" s="317"/>
      <c r="J174" s="317"/>
      <c r="K174" s="341"/>
    </row>
    <row r="175" s="1" customFormat="1" ht="15" customHeight="1">
      <c r="B175" s="320"/>
      <c r="C175" s="297" t="s">
        <v>457</v>
      </c>
      <c r="D175" s="297"/>
      <c r="E175" s="297"/>
      <c r="F175" s="319" t="s">
        <v>454</v>
      </c>
      <c r="G175" s="297"/>
      <c r="H175" s="297" t="s">
        <v>494</v>
      </c>
      <c r="I175" s="297" t="s">
        <v>456</v>
      </c>
      <c r="J175" s="297">
        <v>120</v>
      </c>
      <c r="K175" s="341"/>
    </row>
    <row r="176" s="1" customFormat="1" ht="15" customHeight="1">
      <c r="B176" s="320"/>
      <c r="C176" s="297" t="s">
        <v>503</v>
      </c>
      <c r="D176" s="297"/>
      <c r="E176" s="297"/>
      <c r="F176" s="319" t="s">
        <v>454</v>
      </c>
      <c r="G176" s="297"/>
      <c r="H176" s="297" t="s">
        <v>504</v>
      </c>
      <c r="I176" s="297" t="s">
        <v>456</v>
      </c>
      <c r="J176" s="297" t="s">
        <v>505</v>
      </c>
      <c r="K176" s="341"/>
    </row>
    <row r="177" s="1" customFormat="1" ht="15" customHeight="1">
      <c r="B177" s="320"/>
      <c r="C177" s="297" t="s">
        <v>402</v>
      </c>
      <c r="D177" s="297"/>
      <c r="E177" s="297"/>
      <c r="F177" s="319" t="s">
        <v>454</v>
      </c>
      <c r="G177" s="297"/>
      <c r="H177" s="297" t="s">
        <v>521</v>
      </c>
      <c r="I177" s="297" t="s">
        <v>456</v>
      </c>
      <c r="J177" s="297" t="s">
        <v>505</v>
      </c>
      <c r="K177" s="341"/>
    </row>
    <row r="178" s="1" customFormat="1" ht="15" customHeight="1">
      <c r="B178" s="320"/>
      <c r="C178" s="297" t="s">
        <v>459</v>
      </c>
      <c r="D178" s="297"/>
      <c r="E178" s="297"/>
      <c r="F178" s="319" t="s">
        <v>460</v>
      </c>
      <c r="G178" s="297"/>
      <c r="H178" s="297" t="s">
        <v>521</v>
      </c>
      <c r="I178" s="297" t="s">
        <v>456</v>
      </c>
      <c r="J178" s="297">
        <v>50</v>
      </c>
      <c r="K178" s="341"/>
    </row>
    <row r="179" s="1" customFormat="1" ht="15" customHeight="1">
      <c r="B179" s="320"/>
      <c r="C179" s="297" t="s">
        <v>462</v>
      </c>
      <c r="D179" s="297"/>
      <c r="E179" s="297"/>
      <c r="F179" s="319" t="s">
        <v>454</v>
      </c>
      <c r="G179" s="297"/>
      <c r="H179" s="297" t="s">
        <v>521</v>
      </c>
      <c r="I179" s="297" t="s">
        <v>464</v>
      </c>
      <c r="J179" s="297"/>
      <c r="K179" s="341"/>
    </row>
    <row r="180" s="1" customFormat="1" ht="15" customHeight="1">
      <c r="B180" s="320"/>
      <c r="C180" s="297" t="s">
        <v>473</v>
      </c>
      <c r="D180" s="297"/>
      <c r="E180" s="297"/>
      <c r="F180" s="319" t="s">
        <v>460</v>
      </c>
      <c r="G180" s="297"/>
      <c r="H180" s="297" t="s">
        <v>521</v>
      </c>
      <c r="I180" s="297" t="s">
        <v>456</v>
      </c>
      <c r="J180" s="297">
        <v>50</v>
      </c>
      <c r="K180" s="341"/>
    </row>
    <row r="181" s="1" customFormat="1" ht="15" customHeight="1">
      <c r="B181" s="320"/>
      <c r="C181" s="297" t="s">
        <v>481</v>
      </c>
      <c r="D181" s="297"/>
      <c r="E181" s="297"/>
      <c r="F181" s="319" t="s">
        <v>460</v>
      </c>
      <c r="G181" s="297"/>
      <c r="H181" s="297" t="s">
        <v>521</v>
      </c>
      <c r="I181" s="297" t="s">
        <v>456</v>
      </c>
      <c r="J181" s="297">
        <v>50</v>
      </c>
      <c r="K181" s="341"/>
    </row>
    <row r="182" s="1" customFormat="1" ht="15" customHeight="1">
      <c r="B182" s="320"/>
      <c r="C182" s="297" t="s">
        <v>479</v>
      </c>
      <c r="D182" s="297"/>
      <c r="E182" s="297"/>
      <c r="F182" s="319" t="s">
        <v>460</v>
      </c>
      <c r="G182" s="297"/>
      <c r="H182" s="297" t="s">
        <v>521</v>
      </c>
      <c r="I182" s="297" t="s">
        <v>456</v>
      </c>
      <c r="J182" s="297">
        <v>50</v>
      </c>
      <c r="K182" s="341"/>
    </row>
    <row r="183" s="1" customFormat="1" ht="15" customHeight="1">
      <c r="B183" s="320"/>
      <c r="C183" s="297" t="s">
        <v>117</v>
      </c>
      <c r="D183" s="297"/>
      <c r="E183" s="297"/>
      <c r="F183" s="319" t="s">
        <v>454</v>
      </c>
      <c r="G183" s="297"/>
      <c r="H183" s="297" t="s">
        <v>522</v>
      </c>
      <c r="I183" s="297" t="s">
        <v>523</v>
      </c>
      <c r="J183" s="297"/>
      <c r="K183" s="341"/>
    </row>
    <row r="184" s="1" customFormat="1" ht="15" customHeight="1">
      <c r="B184" s="320"/>
      <c r="C184" s="297" t="s">
        <v>58</v>
      </c>
      <c r="D184" s="297"/>
      <c r="E184" s="297"/>
      <c r="F184" s="319" t="s">
        <v>454</v>
      </c>
      <c r="G184" s="297"/>
      <c r="H184" s="297" t="s">
        <v>524</v>
      </c>
      <c r="I184" s="297" t="s">
        <v>525</v>
      </c>
      <c r="J184" s="297">
        <v>1</v>
      </c>
      <c r="K184" s="341"/>
    </row>
    <row r="185" s="1" customFormat="1" ht="15" customHeight="1">
      <c r="B185" s="320"/>
      <c r="C185" s="297" t="s">
        <v>54</v>
      </c>
      <c r="D185" s="297"/>
      <c r="E185" s="297"/>
      <c r="F185" s="319" t="s">
        <v>454</v>
      </c>
      <c r="G185" s="297"/>
      <c r="H185" s="297" t="s">
        <v>526</v>
      </c>
      <c r="I185" s="297" t="s">
        <v>456</v>
      </c>
      <c r="J185" s="297">
        <v>20</v>
      </c>
      <c r="K185" s="341"/>
    </row>
    <row r="186" s="1" customFormat="1" ht="15" customHeight="1">
      <c r="B186" s="320"/>
      <c r="C186" s="297" t="s">
        <v>55</v>
      </c>
      <c r="D186" s="297"/>
      <c r="E186" s="297"/>
      <c r="F186" s="319" t="s">
        <v>454</v>
      </c>
      <c r="G186" s="297"/>
      <c r="H186" s="297" t="s">
        <v>527</v>
      </c>
      <c r="I186" s="297" t="s">
        <v>456</v>
      </c>
      <c r="J186" s="297">
        <v>255</v>
      </c>
      <c r="K186" s="341"/>
    </row>
    <row r="187" s="1" customFormat="1" ht="15" customHeight="1">
      <c r="B187" s="320"/>
      <c r="C187" s="297" t="s">
        <v>118</v>
      </c>
      <c r="D187" s="297"/>
      <c r="E187" s="297"/>
      <c r="F187" s="319" t="s">
        <v>454</v>
      </c>
      <c r="G187" s="297"/>
      <c r="H187" s="297" t="s">
        <v>418</v>
      </c>
      <c r="I187" s="297" t="s">
        <v>456</v>
      </c>
      <c r="J187" s="297">
        <v>10</v>
      </c>
      <c r="K187" s="341"/>
    </row>
    <row r="188" s="1" customFormat="1" ht="15" customHeight="1">
      <c r="B188" s="320"/>
      <c r="C188" s="297" t="s">
        <v>119</v>
      </c>
      <c r="D188" s="297"/>
      <c r="E188" s="297"/>
      <c r="F188" s="319" t="s">
        <v>454</v>
      </c>
      <c r="G188" s="297"/>
      <c r="H188" s="297" t="s">
        <v>528</v>
      </c>
      <c r="I188" s="297" t="s">
        <v>489</v>
      </c>
      <c r="J188" s="297"/>
      <c r="K188" s="341"/>
    </row>
    <row r="189" s="1" customFormat="1" ht="15" customHeight="1">
      <c r="B189" s="320"/>
      <c r="C189" s="297" t="s">
        <v>529</v>
      </c>
      <c r="D189" s="297"/>
      <c r="E189" s="297"/>
      <c r="F189" s="319" t="s">
        <v>454</v>
      </c>
      <c r="G189" s="297"/>
      <c r="H189" s="297" t="s">
        <v>530</v>
      </c>
      <c r="I189" s="297" t="s">
        <v>489</v>
      </c>
      <c r="J189" s="297"/>
      <c r="K189" s="341"/>
    </row>
    <row r="190" s="1" customFormat="1" ht="15" customHeight="1">
      <c r="B190" s="320"/>
      <c r="C190" s="297" t="s">
        <v>518</v>
      </c>
      <c r="D190" s="297"/>
      <c r="E190" s="297"/>
      <c r="F190" s="319" t="s">
        <v>454</v>
      </c>
      <c r="G190" s="297"/>
      <c r="H190" s="297" t="s">
        <v>531</v>
      </c>
      <c r="I190" s="297" t="s">
        <v>489</v>
      </c>
      <c r="J190" s="297"/>
      <c r="K190" s="341"/>
    </row>
    <row r="191" s="1" customFormat="1" ht="15" customHeight="1">
      <c r="B191" s="320"/>
      <c r="C191" s="297" t="s">
        <v>121</v>
      </c>
      <c r="D191" s="297"/>
      <c r="E191" s="297"/>
      <c r="F191" s="319" t="s">
        <v>460</v>
      </c>
      <c r="G191" s="297"/>
      <c r="H191" s="297" t="s">
        <v>532</v>
      </c>
      <c r="I191" s="297" t="s">
        <v>456</v>
      </c>
      <c r="J191" s="297">
        <v>50</v>
      </c>
      <c r="K191" s="341"/>
    </row>
    <row r="192" s="1" customFormat="1" ht="15" customHeight="1">
      <c r="B192" s="320"/>
      <c r="C192" s="297" t="s">
        <v>533</v>
      </c>
      <c r="D192" s="297"/>
      <c r="E192" s="297"/>
      <c r="F192" s="319" t="s">
        <v>460</v>
      </c>
      <c r="G192" s="297"/>
      <c r="H192" s="297" t="s">
        <v>534</v>
      </c>
      <c r="I192" s="297" t="s">
        <v>535</v>
      </c>
      <c r="J192" s="297"/>
      <c r="K192" s="341"/>
    </row>
    <row r="193" s="1" customFormat="1" ht="15" customHeight="1">
      <c r="B193" s="320"/>
      <c r="C193" s="297" t="s">
        <v>536</v>
      </c>
      <c r="D193" s="297"/>
      <c r="E193" s="297"/>
      <c r="F193" s="319" t="s">
        <v>460</v>
      </c>
      <c r="G193" s="297"/>
      <c r="H193" s="297" t="s">
        <v>537</v>
      </c>
      <c r="I193" s="297" t="s">
        <v>535</v>
      </c>
      <c r="J193" s="297"/>
      <c r="K193" s="341"/>
    </row>
    <row r="194" s="1" customFormat="1" ht="15" customHeight="1">
      <c r="B194" s="320"/>
      <c r="C194" s="297" t="s">
        <v>538</v>
      </c>
      <c r="D194" s="297"/>
      <c r="E194" s="297"/>
      <c r="F194" s="319" t="s">
        <v>460</v>
      </c>
      <c r="G194" s="297"/>
      <c r="H194" s="297" t="s">
        <v>539</v>
      </c>
      <c r="I194" s="297" t="s">
        <v>535</v>
      </c>
      <c r="J194" s="297"/>
      <c r="K194" s="341"/>
    </row>
    <row r="195" s="1" customFormat="1" ht="15" customHeight="1">
      <c r="B195" s="320"/>
      <c r="C195" s="353" t="s">
        <v>540</v>
      </c>
      <c r="D195" s="297"/>
      <c r="E195" s="297"/>
      <c r="F195" s="319" t="s">
        <v>460</v>
      </c>
      <c r="G195" s="297"/>
      <c r="H195" s="297" t="s">
        <v>541</v>
      </c>
      <c r="I195" s="297" t="s">
        <v>542</v>
      </c>
      <c r="J195" s="354" t="s">
        <v>543</v>
      </c>
      <c r="K195" s="341"/>
    </row>
    <row r="196" s="1" customFormat="1" ht="15" customHeight="1">
      <c r="B196" s="320"/>
      <c r="C196" s="304" t="s">
        <v>43</v>
      </c>
      <c r="D196" s="297"/>
      <c r="E196" s="297"/>
      <c r="F196" s="319" t="s">
        <v>454</v>
      </c>
      <c r="G196" s="297"/>
      <c r="H196" s="294" t="s">
        <v>544</v>
      </c>
      <c r="I196" s="297" t="s">
        <v>545</v>
      </c>
      <c r="J196" s="297"/>
      <c r="K196" s="341"/>
    </row>
    <row r="197" s="1" customFormat="1" ht="15" customHeight="1">
      <c r="B197" s="320"/>
      <c r="C197" s="304" t="s">
        <v>546</v>
      </c>
      <c r="D197" s="297"/>
      <c r="E197" s="297"/>
      <c r="F197" s="319" t="s">
        <v>454</v>
      </c>
      <c r="G197" s="297"/>
      <c r="H197" s="297" t="s">
        <v>547</v>
      </c>
      <c r="I197" s="297" t="s">
        <v>489</v>
      </c>
      <c r="J197" s="297"/>
      <c r="K197" s="341"/>
    </row>
    <row r="198" s="1" customFormat="1" ht="15" customHeight="1">
      <c r="B198" s="320"/>
      <c r="C198" s="304" t="s">
        <v>548</v>
      </c>
      <c r="D198" s="297"/>
      <c r="E198" s="297"/>
      <c r="F198" s="319" t="s">
        <v>454</v>
      </c>
      <c r="G198" s="297"/>
      <c r="H198" s="297" t="s">
        <v>549</v>
      </c>
      <c r="I198" s="297" t="s">
        <v>489</v>
      </c>
      <c r="J198" s="297"/>
      <c r="K198" s="341"/>
    </row>
    <row r="199" s="1" customFormat="1" ht="15" customHeight="1">
      <c r="B199" s="320"/>
      <c r="C199" s="304" t="s">
        <v>550</v>
      </c>
      <c r="D199" s="297"/>
      <c r="E199" s="297"/>
      <c r="F199" s="319" t="s">
        <v>460</v>
      </c>
      <c r="G199" s="297"/>
      <c r="H199" s="297" t="s">
        <v>551</v>
      </c>
      <c r="I199" s="297" t="s">
        <v>489</v>
      </c>
      <c r="J199" s="297"/>
      <c r="K199" s="341"/>
    </row>
    <row r="200" s="1" customFormat="1" ht="15" customHeight="1">
      <c r="B200" s="347"/>
      <c r="C200" s="355"/>
      <c r="D200" s="329"/>
      <c r="E200" s="329"/>
      <c r="F200" s="329"/>
      <c r="G200" s="329"/>
      <c r="H200" s="329"/>
      <c r="I200" s="329"/>
      <c r="J200" s="329"/>
      <c r="K200" s="348"/>
    </row>
    <row r="201" s="1" customFormat="1" ht="18.75" customHeight="1">
      <c r="B201" s="294"/>
      <c r="C201" s="297"/>
      <c r="D201" s="297"/>
      <c r="E201" s="297"/>
      <c r="F201" s="319"/>
      <c r="G201" s="297"/>
      <c r="H201" s="297"/>
      <c r="I201" s="297"/>
      <c r="J201" s="297"/>
      <c r="K201" s="294"/>
    </row>
    <row r="202" s="1" customFormat="1" ht="18.75" customHeight="1">
      <c r="B202" s="305"/>
      <c r="C202" s="305"/>
      <c r="D202" s="305"/>
      <c r="E202" s="305"/>
      <c r="F202" s="305"/>
      <c r="G202" s="305"/>
      <c r="H202" s="305"/>
      <c r="I202" s="305"/>
      <c r="J202" s="305"/>
      <c r="K202" s="305"/>
    </row>
    <row r="203" s="1" customFormat="1" ht="13.5">
      <c r="B203" s="284"/>
      <c r="C203" s="285"/>
      <c r="D203" s="285"/>
      <c r="E203" s="285"/>
      <c r="F203" s="285"/>
      <c r="G203" s="285"/>
      <c r="H203" s="285"/>
      <c r="I203" s="285"/>
      <c r="J203" s="285"/>
      <c r="K203" s="286"/>
    </row>
    <row r="204" s="1" customFormat="1" ht="21" customHeight="1">
      <c r="B204" s="287"/>
      <c r="C204" s="288" t="s">
        <v>552</v>
      </c>
      <c r="D204" s="288"/>
      <c r="E204" s="288"/>
      <c r="F204" s="288"/>
      <c r="G204" s="288"/>
      <c r="H204" s="288"/>
      <c r="I204" s="288"/>
      <c r="J204" s="288"/>
      <c r="K204" s="289"/>
    </row>
    <row r="205" s="1" customFormat="1" ht="25.5" customHeight="1">
      <c r="B205" s="287"/>
      <c r="C205" s="356" t="s">
        <v>553</v>
      </c>
      <c r="D205" s="356"/>
      <c r="E205" s="356"/>
      <c r="F205" s="356" t="s">
        <v>554</v>
      </c>
      <c r="G205" s="357"/>
      <c r="H205" s="356" t="s">
        <v>555</v>
      </c>
      <c r="I205" s="356"/>
      <c r="J205" s="356"/>
      <c r="K205" s="289"/>
    </row>
    <row r="206" s="1" customFormat="1" ht="5.25" customHeight="1">
      <c r="B206" s="320"/>
      <c r="C206" s="317"/>
      <c r="D206" s="317"/>
      <c r="E206" s="317"/>
      <c r="F206" s="317"/>
      <c r="G206" s="297"/>
      <c r="H206" s="317"/>
      <c r="I206" s="317"/>
      <c r="J206" s="317"/>
      <c r="K206" s="341"/>
    </row>
    <row r="207" s="1" customFormat="1" ht="15" customHeight="1">
      <c r="B207" s="320"/>
      <c r="C207" s="297" t="s">
        <v>545</v>
      </c>
      <c r="D207" s="297"/>
      <c r="E207" s="297"/>
      <c r="F207" s="319" t="s">
        <v>44</v>
      </c>
      <c r="G207" s="297"/>
      <c r="H207" s="297" t="s">
        <v>556</v>
      </c>
      <c r="I207" s="297"/>
      <c r="J207" s="297"/>
      <c r="K207" s="341"/>
    </row>
    <row r="208" s="1" customFormat="1" ht="15" customHeight="1">
      <c r="B208" s="320"/>
      <c r="C208" s="326"/>
      <c r="D208" s="297"/>
      <c r="E208" s="297"/>
      <c r="F208" s="319" t="s">
        <v>45</v>
      </c>
      <c r="G208" s="297"/>
      <c r="H208" s="297" t="s">
        <v>557</v>
      </c>
      <c r="I208" s="297"/>
      <c r="J208" s="297"/>
      <c r="K208" s="341"/>
    </row>
    <row r="209" s="1" customFormat="1" ht="15" customHeight="1">
      <c r="B209" s="320"/>
      <c r="C209" s="326"/>
      <c r="D209" s="297"/>
      <c r="E209" s="297"/>
      <c r="F209" s="319" t="s">
        <v>48</v>
      </c>
      <c r="G209" s="297"/>
      <c r="H209" s="297" t="s">
        <v>558</v>
      </c>
      <c r="I209" s="297"/>
      <c r="J209" s="297"/>
      <c r="K209" s="341"/>
    </row>
    <row r="210" s="1" customFormat="1" ht="15" customHeight="1">
      <c r="B210" s="320"/>
      <c r="C210" s="297"/>
      <c r="D210" s="297"/>
      <c r="E210" s="297"/>
      <c r="F210" s="319" t="s">
        <v>46</v>
      </c>
      <c r="G210" s="297"/>
      <c r="H210" s="297" t="s">
        <v>559</v>
      </c>
      <c r="I210" s="297"/>
      <c r="J210" s="297"/>
      <c r="K210" s="341"/>
    </row>
    <row r="211" s="1" customFormat="1" ht="15" customHeight="1">
      <c r="B211" s="320"/>
      <c r="C211" s="297"/>
      <c r="D211" s="297"/>
      <c r="E211" s="297"/>
      <c r="F211" s="319" t="s">
        <v>47</v>
      </c>
      <c r="G211" s="297"/>
      <c r="H211" s="297" t="s">
        <v>560</v>
      </c>
      <c r="I211" s="297"/>
      <c r="J211" s="297"/>
      <c r="K211" s="341"/>
    </row>
    <row r="212" s="1" customFormat="1" ht="15" customHeight="1">
      <c r="B212" s="320"/>
      <c r="C212" s="297"/>
      <c r="D212" s="297"/>
      <c r="E212" s="297"/>
      <c r="F212" s="319"/>
      <c r="G212" s="297"/>
      <c r="H212" s="297"/>
      <c r="I212" s="297"/>
      <c r="J212" s="297"/>
      <c r="K212" s="341"/>
    </row>
    <row r="213" s="1" customFormat="1" ht="15" customHeight="1">
      <c r="B213" s="320"/>
      <c r="C213" s="297" t="s">
        <v>501</v>
      </c>
      <c r="D213" s="297"/>
      <c r="E213" s="297"/>
      <c r="F213" s="319" t="s">
        <v>80</v>
      </c>
      <c r="G213" s="297"/>
      <c r="H213" s="297" t="s">
        <v>561</v>
      </c>
      <c r="I213" s="297"/>
      <c r="J213" s="297"/>
      <c r="K213" s="341"/>
    </row>
    <row r="214" s="1" customFormat="1" ht="15" customHeight="1">
      <c r="B214" s="320"/>
      <c r="C214" s="326"/>
      <c r="D214" s="297"/>
      <c r="E214" s="297"/>
      <c r="F214" s="319" t="s">
        <v>397</v>
      </c>
      <c r="G214" s="297"/>
      <c r="H214" s="297" t="s">
        <v>398</v>
      </c>
      <c r="I214" s="297"/>
      <c r="J214" s="297"/>
      <c r="K214" s="341"/>
    </row>
    <row r="215" s="1" customFormat="1" ht="15" customHeight="1">
      <c r="B215" s="320"/>
      <c r="C215" s="297"/>
      <c r="D215" s="297"/>
      <c r="E215" s="297"/>
      <c r="F215" s="319" t="s">
        <v>395</v>
      </c>
      <c r="G215" s="297"/>
      <c r="H215" s="297" t="s">
        <v>562</v>
      </c>
      <c r="I215" s="297"/>
      <c r="J215" s="297"/>
      <c r="K215" s="341"/>
    </row>
    <row r="216" s="1" customFormat="1" ht="15" customHeight="1">
      <c r="B216" s="358"/>
      <c r="C216" s="326"/>
      <c r="D216" s="326"/>
      <c r="E216" s="326"/>
      <c r="F216" s="319" t="s">
        <v>399</v>
      </c>
      <c r="G216" s="304"/>
      <c r="H216" s="345" t="s">
        <v>91</v>
      </c>
      <c r="I216" s="345"/>
      <c r="J216" s="345"/>
      <c r="K216" s="359"/>
    </row>
    <row r="217" s="1" customFormat="1" ht="15" customHeight="1">
      <c r="B217" s="358"/>
      <c r="C217" s="326"/>
      <c r="D217" s="326"/>
      <c r="E217" s="326"/>
      <c r="F217" s="319" t="s">
        <v>400</v>
      </c>
      <c r="G217" s="304"/>
      <c r="H217" s="345" t="s">
        <v>563</v>
      </c>
      <c r="I217" s="345"/>
      <c r="J217" s="345"/>
      <c r="K217" s="359"/>
    </row>
    <row r="218" s="1" customFormat="1" ht="15" customHeight="1">
      <c r="B218" s="358"/>
      <c r="C218" s="326"/>
      <c r="D218" s="326"/>
      <c r="E218" s="326"/>
      <c r="F218" s="360"/>
      <c r="G218" s="304"/>
      <c r="H218" s="361"/>
      <c r="I218" s="361"/>
      <c r="J218" s="361"/>
      <c r="K218" s="359"/>
    </row>
    <row r="219" s="1" customFormat="1" ht="15" customHeight="1">
      <c r="B219" s="358"/>
      <c r="C219" s="297" t="s">
        <v>525</v>
      </c>
      <c r="D219" s="326"/>
      <c r="E219" s="326"/>
      <c r="F219" s="319">
        <v>1</v>
      </c>
      <c r="G219" s="304"/>
      <c r="H219" s="345" t="s">
        <v>564</v>
      </c>
      <c r="I219" s="345"/>
      <c r="J219" s="345"/>
      <c r="K219" s="359"/>
    </row>
    <row r="220" s="1" customFormat="1" ht="15" customHeight="1">
      <c r="B220" s="358"/>
      <c r="C220" s="326"/>
      <c r="D220" s="326"/>
      <c r="E220" s="326"/>
      <c r="F220" s="319">
        <v>2</v>
      </c>
      <c r="G220" s="304"/>
      <c r="H220" s="345" t="s">
        <v>565</v>
      </c>
      <c r="I220" s="345"/>
      <c r="J220" s="345"/>
      <c r="K220" s="359"/>
    </row>
    <row r="221" s="1" customFormat="1" ht="15" customHeight="1">
      <c r="B221" s="358"/>
      <c r="C221" s="326"/>
      <c r="D221" s="326"/>
      <c r="E221" s="326"/>
      <c r="F221" s="319">
        <v>3</v>
      </c>
      <c r="G221" s="304"/>
      <c r="H221" s="345" t="s">
        <v>566</v>
      </c>
      <c r="I221" s="345"/>
      <c r="J221" s="345"/>
      <c r="K221" s="359"/>
    </row>
    <row r="222" s="1" customFormat="1" ht="15" customHeight="1">
      <c r="B222" s="358"/>
      <c r="C222" s="326"/>
      <c r="D222" s="326"/>
      <c r="E222" s="326"/>
      <c r="F222" s="319">
        <v>4</v>
      </c>
      <c r="G222" s="304"/>
      <c r="H222" s="345" t="s">
        <v>567</v>
      </c>
      <c r="I222" s="345"/>
      <c r="J222" s="345"/>
      <c r="K222" s="359"/>
    </row>
    <row r="223" s="1" customFormat="1" ht="12.75" customHeight="1">
      <c r="B223" s="362"/>
      <c r="C223" s="363"/>
      <c r="D223" s="363"/>
      <c r="E223" s="363"/>
      <c r="F223" s="363"/>
      <c r="G223" s="363"/>
      <c r="H223" s="363"/>
      <c r="I223" s="363"/>
      <c r="J223" s="363"/>
      <c r="K223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  <mergeCell ref="C204:J204"/>
    <mergeCell ref="C171:J171"/>
    <mergeCell ref="C147:J147"/>
    <mergeCell ref="C122:J122"/>
    <mergeCell ref="C102:J102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D61:J61"/>
    <mergeCell ref="D60:J60"/>
    <mergeCell ref="D59:J59"/>
    <mergeCell ref="D58:J58"/>
    <mergeCell ref="C55:J55"/>
    <mergeCell ref="C57:J57"/>
    <mergeCell ref="C54:J54"/>
    <mergeCell ref="C52:J52"/>
    <mergeCell ref="D51:J51"/>
    <mergeCell ref="E50:J50"/>
    <mergeCell ref="E49:J49"/>
    <mergeCell ref="G45:J45"/>
    <mergeCell ref="D47:J47"/>
    <mergeCell ref="E48:J48"/>
    <mergeCell ref="G44:J44"/>
    <mergeCell ref="G43:J43"/>
    <mergeCell ref="D31:J31"/>
    <mergeCell ref="D33:J33"/>
    <mergeCell ref="G39:J39"/>
    <mergeCell ref="D34:J34"/>
    <mergeCell ref="D35:J35"/>
    <mergeCell ref="G36:J36"/>
    <mergeCell ref="G37:J37"/>
    <mergeCell ref="G38:J38"/>
    <mergeCell ref="G41:J41"/>
    <mergeCell ref="G42:J42"/>
    <mergeCell ref="G40:J40"/>
    <mergeCell ref="D30:J30"/>
    <mergeCell ref="D28:J28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D15:J15"/>
    <mergeCell ref="C3:J3"/>
    <mergeCell ref="C9:J9"/>
    <mergeCell ref="D10:J10"/>
    <mergeCell ref="C4:J4"/>
    <mergeCell ref="C6:J6"/>
    <mergeCell ref="C7:J7"/>
    <mergeCell ref="D11:J11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Honza-PC\Honza</dc:creator>
  <cp:lastModifiedBy>Honza-PC\Honza</cp:lastModifiedBy>
  <dcterms:created xsi:type="dcterms:W3CDTF">2019-11-07T16:18:21Z</dcterms:created>
  <dcterms:modified xsi:type="dcterms:W3CDTF">2019-11-07T16:18:30Z</dcterms:modified>
</cp:coreProperties>
</file>